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1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  <externalReference r:id="rId8"/>
    <externalReference r:id="rId9"/>
  </externalReferences>
  <definedNames>
    <definedName name="_xlnm.Print_Area" localSheetId="2">'з початку року'!$A$1:$Q$45</definedName>
  </definedNames>
  <calcPr fullCalcOnLoad="1"/>
</workbook>
</file>

<file path=xl/sharedStrings.xml><?xml version="1.0" encoding="utf-8"?>
<sst xmlns="http://schemas.openxmlformats.org/spreadsheetml/2006/main" count="106" uniqueCount="73">
  <si>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</si>
  <si>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</si>
  <si>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</si>
  <si>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</si>
  <si>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</si>
  <si>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</si>
  <si>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</si>
  <si>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</si>
  <si>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</si>
  <si>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</si>
  <si>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</si>
  <si>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</si>
  <si>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</si>
  <si>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</si>
  <si>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</si>
  <si>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</si>
  <si>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</si>
  <si>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</si>
  <si>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</si>
  <si>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</si>
  <si>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</si>
  <si>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</si>
  <si>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</si>
  <si>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</si>
  <si>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</si>
  <si>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</si>
  <si>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</si>
  <si>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</si>
  <si>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</si>
  <si>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</si>
  <si>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</si>
  <si>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</si>
  <si>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</si>
  <si>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</si>
  <si>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</si>
  <si>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</si>
  <si>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</si>
  <si>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</si>
  <si>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</si>
  <si>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</si>
  <si>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</si>
  <si>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</si>
  <si>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</si>
  <si>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</si>
  <si>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</si>
  <si>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</si>
  <si>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</si>
  <si>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</si>
  <si>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</si>
  <si>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</si>
  <si>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</si>
  <si>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2016 року</t>
  </si>
  <si>
    <t xml:space="preserve">Динаміка надходжень до бюджету розвитку за січень 2016 р. </t>
  </si>
  <si>
    <t>Аналіз планових показників надходжень до загального фонду міського бюджету  2016 рік</t>
  </si>
  <si>
    <t>УТОЧНЕНИЙ ПЛАН НА  2016 рік</t>
  </si>
  <si>
    <t>Гарантії, надані міськими радами</t>
  </si>
  <si>
    <t>Фактичні надходження (січень)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</si>
  <si>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</si>
  <si>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</si>
  <si>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станом на 01.02.2016</t>
  </si>
  <si>
    <r>
      <t xml:space="preserve">станом на 01.02.2016р.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</si>
  <si>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2016 року</t>
  </si>
  <si>
    <t xml:space="preserve">Динаміка надходжень до бюджету розвитку за лютий 2016 р. </t>
  </si>
  <si>
    <t>план на січень-лютий 2016р.</t>
  </si>
  <si>
    <t>Плата за надання інших адмінпослуг</t>
  </si>
  <si>
    <t>Уточнений розпис доходів</t>
  </si>
  <si>
    <t>Затверджений розпис доходів ЗФ на 2016 рк</t>
  </si>
  <si>
    <t>Фактичні надходження (лютий)</t>
  </si>
  <si>
    <t>станом на 24.02.2016</t>
  </si>
  <si>
    <r>
      <t xml:space="preserve">станом на 24.02.2016р.           </t>
    </r>
    <r>
      <rPr>
        <sz val="10"/>
        <rFont val="Arial Cyr"/>
        <family val="0"/>
      </rPr>
      <t xml:space="preserve">  ( тис.грн.)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</si>
  <si>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24.02.2016</t>
    </r>
    <r>
      <rPr>
        <sz val="10"/>
        <rFont val="Times New Roman"/>
        <family val="1"/>
      </rPr>
      <t xml:space="preserve"> (тис.грн.)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</si>
  <si>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24.02.2016р.</t>
    </r>
  </si>
  <si>
    <t>Зміни до   розпису доходів станом на 24.02.2016р. :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</si>
</sst>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sz val="9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6.5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7" borderId="7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4" fontId="11" fillId="0" borderId="13" xfId="0" applyNumberFormat="1" applyFont="1" applyBorder="1" applyAlignment="1">
      <alignment/>
    </xf>
    <xf numFmtId="185" fontId="0" fillId="0" borderId="14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85" fontId="12" fillId="0" borderId="19" xfId="0" applyNumberFormat="1" applyFont="1" applyBorder="1" applyAlignment="1">
      <alignment/>
    </xf>
    <xf numFmtId="14" fontId="19" fillId="0" borderId="20" xfId="0" applyNumberFormat="1" applyFont="1" applyBorder="1" applyAlignment="1">
      <alignment horizontal="right"/>
    </xf>
    <xf numFmtId="185" fontId="19" fillId="0" borderId="14" xfId="0" applyNumberFormat="1" applyFont="1" applyBorder="1" applyAlignment="1">
      <alignment/>
    </xf>
    <xf numFmtId="185" fontId="20" fillId="0" borderId="14" xfId="0" applyNumberFormat="1" applyFont="1" applyBorder="1" applyAlignment="1">
      <alignment/>
    </xf>
    <xf numFmtId="16" fontId="11" fillId="0" borderId="21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22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2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22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4" xfId="0" applyNumberFormat="1" applyFont="1" applyBorder="1" applyAlignment="1">
      <alignment horizontal="center"/>
    </xf>
    <xf numFmtId="185" fontId="7" fillId="0" borderId="13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85" fontId="11" fillId="0" borderId="22" xfId="0" applyNumberFormat="1" applyFont="1" applyFill="1" applyBorder="1" applyAlignment="1">
      <alignment/>
    </xf>
    <xf numFmtId="180" fontId="11" fillId="0" borderId="22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34" fillId="0" borderId="10" xfId="0" applyNumberFormat="1" applyFont="1" applyBorder="1" applyAlignment="1">
      <alignment horizontal="center" vertical="center" wrapText="1"/>
    </xf>
    <xf numFmtId="185" fontId="12" fillId="0" borderId="30" xfId="0" applyNumberFormat="1" applyFont="1" applyBorder="1" applyAlignment="1">
      <alignment/>
    </xf>
    <xf numFmtId="185" fontId="12" fillId="0" borderId="30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185" fontId="7" fillId="0" borderId="31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185" fontId="2" fillId="0" borderId="10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3" xfId="0" applyNumberFormat="1" applyFont="1" applyBorder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30" xfId="0" applyNumberFormat="1" applyFont="1" applyFill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1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85" fontId="12" fillId="0" borderId="41" xfId="0" applyNumberFormat="1" applyFont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right"/>
    </xf>
    <xf numFmtId="0" fontId="16" fillId="0" borderId="0" xfId="0" applyFont="1" applyAlignment="1">
      <alignment horizontal="center"/>
    </xf>
    <xf numFmtId="185" fontId="7" fillId="0" borderId="43" xfId="0" applyNumberFormat="1" applyFont="1" applyBorder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185" fontId="17" fillId="0" borderId="10" xfId="0" applyNumberFormat="1" applyFont="1" applyBorder="1" applyAlignment="1">
      <alignment horizontal="center" vertical="center"/>
    </xf>
    <xf numFmtId="0" fontId="16" fillId="0" borderId="36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2" fillId="0" borderId="41" xfId="0" applyNumberFormat="1" applyFont="1" applyBorder="1" applyAlignment="1">
      <alignment horizontal="center"/>
    </xf>
    <xf numFmtId="185" fontId="2" fillId="0" borderId="42" xfId="0" applyNumberFormat="1" applyFont="1" applyBorder="1" applyAlignment="1">
      <alignment horizontal="center"/>
    </xf>
    <xf numFmtId="185" fontId="2" fillId="0" borderId="26" xfId="0" applyNumberFormat="1" applyFont="1" applyBorder="1" applyAlignment="1">
      <alignment horizontal="center"/>
    </xf>
    <xf numFmtId="185" fontId="2" fillId="0" borderId="27" xfId="0" applyNumberFormat="1" applyFont="1" applyBorder="1" applyAlignment="1">
      <alignment horizontal="center"/>
    </xf>
    <xf numFmtId="185" fontId="2" fillId="0" borderId="26" xfId="0" applyNumberFormat="1" applyFont="1" applyFill="1" applyBorder="1" applyAlignment="1">
      <alignment horizontal="center"/>
    </xf>
    <xf numFmtId="185" fontId="2" fillId="0" borderId="27" xfId="0" applyNumberFormat="1" applyFont="1" applyFill="1" applyBorder="1" applyAlignment="1">
      <alignment horizontal="center"/>
    </xf>
    <xf numFmtId="185" fontId="11" fillId="0" borderId="43" xfId="0" applyNumberFormat="1" applyFont="1" applyBorder="1" applyAlignment="1">
      <alignment horizontal="center"/>
    </xf>
    <xf numFmtId="185" fontId="11" fillId="0" borderId="44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85" fontId="17" fillId="0" borderId="51" xfId="0" applyNumberFormat="1" applyFont="1" applyBorder="1" applyAlignment="1">
      <alignment horizontal="center" vertical="center"/>
    </xf>
    <xf numFmtId="185" fontId="17" fillId="0" borderId="45" xfId="0" applyNumberFormat="1" applyFont="1" applyBorder="1" applyAlignment="1">
      <alignment horizontal="center" vertical="center"/>
    </xf>
    <xf numFmtId="185" fontId="17" fillId="0" borderId="46" xfId="0" applyNumberFormat="1" applyFont="1" applyBorder="1" applyAlignment="1">
      <alignment horizontal="center" vertical="center"/>
    </xf>
    <xf numFmtId="185" fontId="17" fillId="0" borderId="25" xfId="0" applyNumberFormat="1" applyFont="1" applyBorder="1" applyAlignment="1">
      <alignment horizontal="center" vertical="center"/>
    </xf>
    <xf numFmtId="185" fontId="17" fillId="0" borderId="36" xfId="0" applyNumberFormat="1" applyFont="1" applyBorder="1" applyAlignment="1">
      <alignment horizontal="center" vertical="center"/>
    </xf>
    <xf numFmtId="185" fontId="17" fillId="0" borderId="47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5425"/>
          <c:w val="0.9825"/>
          <c:h val="0.8417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26842957"/>
        <c:axId val="40260022"/>
      </c:lineChart>
      <c:catAx>
        <c:axId val="2684295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260022"/>
        <c:crosses val="autoZero"/>
        <c:auto val="0"/>
        <c:lblOffset val="100"/>
        <c:tickLblSkip val="1"/>
        <c:noMultiLvlLbl val="0"/>
      </c:catAx>
      <c:valAx>
        <c:axId val="40260022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84295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145"/>
          <c:y val="0.93075"/>
          <c:w val="0.661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58"/>
          <c:w val="0.98175"/>
          <c:h val="0.83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лютий!$L$4:$L$20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лютий!$M$4:$M$24</c:f>
              <c:numCache/>
            </c:numRef>
          </c:val>
          <c:smooth val="1"/>
        </c:ser>
        <c:marker val="1"/>
        <c:axId val="26795879"/>
        <c:axId val="39836320"/>
      </c:lineChart>
      <c:catAx>
        <c:axId val="2679587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836320"/>
        <c:crosses val="autoZero"/>
        <c:auto val="0"/>
        <c:lblOffset val="100"/>
        <c:tickLblSkip val="1"/>
        <c:noMultiLvlLbl val="0"/>
      </c:catAx>
      <c:valAx>
        <c:axId val="39836320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79587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145"/>
          <c:y val="0.93075"/>
          <c:w val="0.662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
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24.02.2016</a:t>
            </a:r>
          </a:p>
        </c:rich>
      </c:tx>
      <c:layout>
        <c:manualLayout>
          <c:xMode val="factor"/>
          <c:yMode val="factor"/>
          <c:x val="0.01325"/>
          <c:y val="-0.0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0605"/>
          <c:y val="0.19125"/>
          <c:w val="0.897"/>
          <c:h val="0.76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січень-лютий 2016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22982561"/>
        <c:axId val="5516458"/>
      </c:bar3DChart>
      <c:catAx>
        <c:axId val="22982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16458"/>
        <c:crosses val="autoZero"/>
        <c:auto val="1"/>
        <c:lblOffset val="100"/>
        <c:tickLblSkip val="1"/>
        <c:noMultiLvlLbl val="0"/>
      </c:catAx>
      <c:valAx>
        <c:axId val="5516458"/>
        <c:scaling>
          <c:orientation val="minMax"/>
          <c:max val="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7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982561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5745"/>
          <c:w val="0.074"/>
          <c:h val="0.4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8375"/>
          <c:w val="0.75875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49648123"/>
        <c:axId val="44179924"/>
      </c:barChart>
      <c:catAx>
        <c:axId val="49648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179924"/>
        <c:crosses val="autoZero"/>
        <c:auto val="1"/>
        <c:lblOffset val="100"/>
        <c:tickLblSkip val="1"/>
        <c:noMultiLvlLbl val="0"/>
      </c:catAx>
      <c:valAx>
        <c:axId val="44179924"/>
        <c:scaling>
          <c:orientation val="minMax"/>
          <c:max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648123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22075"/>
          <c:w val="0.17825"/>
          <c:h val="0.6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58"/>
          <c:y val="-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31225"/>
          <c:w val="0.727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62074997"/>
        <c:axId val="21804062"/>
      </c:barChart>
      <c:catAx>
        <c:axId val="62074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804062"/>
        <c:crosses val="autoZero"/>
        <c:auto val="1"/>
        <c:lblOffset val="100"/>
        <c:tickLblSkip val="1"/>
        <c:noMultiLvlLbl val="0"/>
      </c:catAx>
      <c:valAx>
        <c:axId val="21804062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074997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25"/>
          <c:y val="0.326"/>
          <c:w val="0.18525"/>
          <c:h val="0.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8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685"/>
          <c:w val="0.649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січень-лютий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62018831"/>
        <c:axId val="21298568"/>
      </c:barChart>
      <c:catAx>
        <c:axId val="62018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98568"/>
        <c:crossesAt val="0"/>
        <c:auto val="1"/>
        <c:lblOffset val="100"/>
        <c:tickLblSkip val="1"/>
        <c:noMultiLvlLbl val="0"/>
      </c:catAx>
      <c:valAx>
        <c:axId val="21298568"/>
        <c:scaling>
          <c:orientation val="minMax"/>
          <c:max val="1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18831"/>
        <c:crossesAt val="1"/>
        <c:crossBetween val="between"/>
        <c:dispUnits/>
        <c:majorUnit val="5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25"/>
          <c:y val="0.17575"/>
          <c:w val="0.18925"/>
          <c:h val="0.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14</xdr:col>
      <xdr:colOff>0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0" y="4543425"/>
        <a:ext cx="97536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0" y="4867275"/>
        <a:ext cx="99155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</xdr:rowOff>
    </xdr:from>
    <xdr:to>
      <xdr:col>16</xdr:col>
      <xdr:colOff>104775</xdr:colOff>
      <xdr:row>25</xdr:row>
      <xdr:rowOff>66675</xdr:rowOff>
    </xdr:to>
    <xdr:graphicFrame>
      <xdr:nvGraphicFramePr>
        <xdr:cNvPr id="1" name="Chart 5"/>
        <xdr:cNvGraphicFramePr/>
      </xdr:nvGraphicFramePr>
      <xdr:xfrm>
        <a:off x="114300" y="9525"/>
        <a:ext cx="111156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3407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січень-лютий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2016р.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81850" y="733425"/>
          <a:ext cx="11239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24.02.2016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4360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127 650,8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81850" y="1352550"/>
          <a:ext cx="11239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120 421,6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74468 тис.грн.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305800" y="733425"/>
          <a:ext cx="10572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січень-лютий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2016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40117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-7 252,3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8632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Затверджений план на лютий 2016р.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6727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65 061,3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9165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2016р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2485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- 7 229,2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7737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562725"/>
        <a:ext cx="360997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43350" y="65627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581025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15300" y="6572250"/>
        <a:ext cx="359092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-2"/>
      <sheetName val="січень"/>
    </sheetNames>
    <sheetDataSet>
      <sheetData sheetId="2">
        <row r="87">
          <cell r="D87">
            <v>300.92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5250-сф"/>
      <sheetName val="220804"/>
      <sheetName val="очік на кредит"/>
      <sheetName val="очік-03"/>
      <sheetName val="депозит"/>
      <sheetName val="надх"/>
      <sheetName val="залишки  (2)"/>
      <sheetName val="лютий"/>
      <sheetName val="січень"/>
      <sheetName val="берез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"/>
    </sheetView>
  </sheetViews>
  <sheetFormatPr defaultColWidth="9.00390625" defaultRowHeight="12.75"/>
  <cols>
    <col min="1" max="1" width="7.50390625" style="0" customWidth="1"/>
    <col min="2" max="3" width="9.125" style="18" customWidth="1"/>
    <col min="4" max="4" width="9.50390625" style="0" customWidth="1"/>
    <col min="7" max="7" width="8.50390625" style="0" customWidth="1"/>
    <col min="11" max="11" width="8.50390625" style="18" customWidth="1"/>
    <col min="12" max="12" width="11.75390625" style="18" customWidth="1"/>
    <col min="13" max="13" width="10.00390625" style="18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1" t="s">
        <v>51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  <c r="O1" s="1"/>
      <c r="P1" s="114" t="s">
        <v>52</v>
      </c>
      <c r="Q1" s="115"/>
      <c r="R1" s="115"/>
      <c r="S1" s="115"/>
      <c r="T1" s="115"/>
      <c r="U1" s="116"/>
    </row>
    <row r="2" spans="1:21" ht="15" thickBot="1">
      <c r="A2" s="117" t="s">
        <v>59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9"/>
      <c r="O2" s="1"/>
      <c r="P2" s="120" t="s">
        <v>60</v>
      </c>
      <c r="Q2" s="121"/>
      <c r="R2" s="121"/>
      <c r="S2" s="121"/>
      <c r="T2" s="121"/>
      <c r="U2" s="122"/>
    </row>
    <row r="3" spans="1:21" ht="52.5" thickBot="1">
      <c r="A3" s="29" t="s">
        <v>0</v>
      </c>
      <c r="B3" s="38" t="s">
        <v>1</v>
      </c>
      <c r="C3" s="95" t="s">
        <v>44</v>
      </c>
      <c r="D3" s="25" t="s">
        <v>43</v>
      </c>
      <c r="E3" s="38" t="s">
        <v>2</v>
      </c>
      <c r="F3" s="25" t="s">
        <v>3</v>
      </c>
      <c r="G3" s="86" t="s">
        <v>45</v>
      </c>
      <c r="H3" s="86" t="s">
        <v>33</v>
      </c>
      <c r="I3" s="25" t="s">
        <v>4</v>
      </c>
      <c r="J3" s="25" t="s">
        <v>5</v>
      </c>
      <c r="K3" s="38" t="s">
        <v>6</v>
      </c>
      <c r="L3" s="38" t="s">
        <v>56</v>
      </c>
      <c r="M3" s="90" t="s">
        <v>50</v>
      </c>
      <c r="N3" s="30" t="s">
        <v>7</v>
      </c>
      <c r="O3" s="1"/>
      <c r="P3" s="26" t="s">
        <v>26</v>
      </c>
      <c r="Q3" s="27" t="s">
        <v>27</v>
      </c>
      <c r="R3" s="31" t="s">
        <v>40</v>
      </c>
      <c r="S3" s="123" t="s">
        <v>55</v>
      </c>
      <c r="T3" s="124"/>
      <c r="U3" s="28" t="s">
        <v>28</v>
      </c>
    </row>
    <row r="4" spans="1:21" ht="12.75">
      <c r="A4" s="11">
        <v>42373</v>
      </c>
      <c r="B4" s="39">
        <v>0</v>
      </c>
      <c r="C4" s="45">
        <v>0</v>
      </c>
      <c r="D4" s="45">
        <v>0</v>
      </c>
      <c r="E4" s="39">
        <v>0</v>
      </c>
      <c r="F4" s="43">
        <v>0</v>
      </c>
      <c r="G4" s="3">
        <v>0</v>
      </c>
      <c r="H4" s="3">
        <v>0</v>
      </c>
      <c r="I4" s="3">
        <v>0</v>
      </c>
      <c r="J4" s="3">
        <v>0</v>
      </c>
      <c r="K4" s="39">
        <f aca="true" t="shared" si="0" ref="K4:K22">L4-B4-C4-D4-E4-F4-G4-H4-I4-J4</f>
        <v>0</v>
      </c>
      <c r="L4" s="39">
        <v>0</v>
      </c>
      <c r="M4" s="39">
        <v>0</v>
      </c>
      <c r="N4" s="4" t="e">
        <f aca="true" t="shared" si="1" ref="N4:N23">L4/M4</f>
        <v>#DIV/0!</v>
      </c>
      <c r="O4" s="2">
        <f>AVERAGE(L4:L22)</f>
        <v>3295.397894736842</v>
      </c>
      <c r="P4" s="41">
        <v>0</v>
      </c>
      <c r="Q4" s="42">
        <v>0</v>
      </c>
      <c r="R4" s="43">
        <v>0</v>
      </c>
      <c r="S4" s="125">
        <v>0</v>
      </c>
      <c r="T4" s="126"/>
      <c r="U4" s="32">
        <f>P4+Q4+S4+R4+T4</f>
        <v>0</v>
      </c>
    </row>
    <row r="5" spans="1:21" ht="12.75">
      <c r="A5" s="11">
        <v>42374</v>
      </c>
      <c r="B5" s="39">
        <v>2020.1</v>
      </c>
      <c r="C5" s="45">
        <v>7.2</v>
      </c>
      <c r="D5" s="45">
        <v>18.6</v>
      </c>
      <c r="E5" s="39">
        <v>103.7</v>
      </c>
      <c r="F5" s="46">
        <v>360.6</v>
      </c>
      <c r="G5" s="3">
        <v>0</v>
      </c>
      <c r="H5" s="3">
        <v>6.6</v>
      </c>
      <c r="I5" s="3">
        <v>0</v>
      </c>
      <c r="J5" s="3">
        <v>17.7</v>
      </c>
      <c r="K5" s="39">
        <f t="shared" si="0"/>
        <v>13.09999999999992</v>
      </c>
      <c r="L5" s="39">
        <v>2547.6</v>
      </c>
      <c r="M5" s="39">
        <v>2700</v>
      </c>
      <c r="N5" s="4">
        <f t="shared" si="1"/>
        <v>0.9435555555555555</v>
      </c>
      <c r="O5" s="2">
        <v>3295.4</v>
      </c>
      <c r="P5" s="91">
        <v>0</v>
      </c>
      <c r="Q5" s="45">
        <v>0</v>
      </c>
      <c r="R5" s="50">
        <v>0</v>
      </c>
      <c r="S5" s="127">
        <v>0</v>
      </c>
      <c r="T5" s="128"/>
      <c r="U5" s="32">
        <f aca="true" t="shared" si="2" ref="U5:U22">P5+Q5+S5+R5+T5</f>
        <v>0</v>
      </c>
    </row>
    <row r="6" spans="1:21" ht="12.75">
      <c r="A6" s="11">
        <v>42375</v>
      </c>
      <c r="B6" s="39">
        <v>2853</v>
      </c>
      <c r="C6" s="45">
        <v>1.3</v>
      </c>
      <c r="D6" s="47">
        <v>10.7</v>
      </c>
      <c r="E6" s="39">
        <v>42.1</v>
      </c>
      <c r="F6" s="48">
        <v>350.8</v>
      </c>
      <c r="G6" s="3">
        <v>0</v>
      </c>
      <c r="H6" s="3">
        <v>8.3</v>
      </c>
      <c r="I6" s="3">
        <v>716.2</v>
      </c>
      <c r="J6" s="3">
        <v>33.8</v>
      </c>
      <c r="K6" s="39">
        <f t="shared" si="0"/>
        <v>22.640000000000285</v>
      </c>
      <c r="L6" s="39">
        <v>4038.84</v>
      </c>
      <c r="M6" s="39">
        <v>3800</v>
      </c>
      <c r="N6" s="4">
        <f t="shared" si="1"/>
        <v>1.0628526315789475</v>
      </c>
      <c r="O6" s="2">
        <v>3295.4</v>
      </c>
      <c r="P6" s="92">
        <v>0</v>
      </c>
      <c r="Q6" s="47">
        <v>0</v>
      </c>
      <c r="R6" s="93">
        <v>2.7</v>
      </c>
      <c r="S6" s="129">
        <v>1</v>
      </c>
      <c r="T6" s="130"/>
      <c r="U6" s="32">
        <f t="shared" si="2"/>
        <v>3.7</v>
      </c>
    </row>
    <row r="7" spans="1:21" ht="12.75">
      <c r="A7" s="11">
        <v>42380</v>
      </c>
      <c r="B7" s="39">
        <v>249.9</v>
      </c>
      <c r="C7" s="45">
        <v>22.6</v>
      </c>
      <c r="D7" s="45">
        <v>39.7</v>
      </c>
      <c r="E7" s="39">
        <v>125.9</v>
      </c>
      <c r="F7" s="46">
        <v>2173.7</v>
      </c>
      <c r="G7" s="3">
        <v>0.2</v>
      </c>
      <c r="H7" s="3">
        <v>24.6</v>
      </c>
      <c r="I7" s="3">
        <v>0</v>
      </c>
      <c r="J7" s="3">
        <v>7.9</v>
      </c>
      <c r="K7" s="39">
        <f t="shared" si="0"/>
        <v>23.800000000000452</v>
      </c>
      <c r="L7" s="39">
        <v>2668.3</v>
      </c>
      <c r="M7" s="39">
        <v>3500</v>
      </c>
      <c r="N7" s="4">
        <f t="shared" si="1"/>
        <v>0.7623714285714286</v>
      </c>
      <c r="O7" s="2">
        <v>3295.4</v>
      </c>
      <c r="P7" s="91">
        <v>0</v>
      </c>
      <c r="Q7" s="45">
        <v>0</v>
      </c>
      <c r="R7" s="50">
        <v>0</v>
      </c>
      <c r="S7" s="127">
        <v>0</v>
      </c>
      <c r="T7" s="128"/>
      <c r="U7" s="32">
        <f t="shared" si="2"/>
        <v>0</v>
      </c>
    </row>
    <row r="8" spans="1:21" ht="12.75">
      <c r="A8" s="11">
        <v>42381</v>
      </c>
      <c r="B8" s="39">
        <v>572.1</v>
      </c>
      <c r="C8" s="72">
        <v>14.96</v>
      </c>
      <c r="D8" s="3">
        <v>28.2</v>
      </c>
      <c r="E8" s="3">
        <v>157.6</v>
      </c>
      <c r="F8" s="39">
        <v>740.2</v>
      </c>
      <c r="G8" s="3">
        <v>0.1</v>
      </c>
      <c r="H8" s="3">
        <v>36.2</v>
      </c>
      <c r="I8" s="3">
        <v>0</v>
      </c>
      <c r="J8" s="3">
        <v>8.5</v>
      </c>
      <c r="K8" s="39">
        <f t="shared" si="0"/>
        <v>67.73999999999985</v>
      </c>
      <c r="L8" s="39">
        <v>1625.6</v>
      </c>
      <c r="M8" s="39">
        <v>2200</v>
      </c>
      <c r="N8" s="4">
        <f t="shared" si="1"/>
        <v>0.7389090909090908</v>
      </c>
      <c r="O8" s="2">
        <v>3295.4</v>
      </c>
      <c r="P8" s="91">
        <v>0</v>
      </c>
      <c r="Q8" s="45">
        <v>0</v>
      </c>
      <c r="R8" s="50">
        <v>0</v>
      </c>
      <c r="S8" s="127">
        <v>0</v>
      </c>
      <c r="T8" s="128"/>
      <c r="U8" s="32">
        <f t="shared" si="2"/>
        <v>0</v>
      </c>
    </row>
    <row r="9" spans="1:21" ht="12.75">
      <c r="A9" s="11">
        <v>42382</v>
      </c>
      <c r="B9" s="39">
        <v>930.9</v>
      </c>
      <c r="C9" s="72">
        <v>32.9</v>
      </c>
      <c r="D9" s="3">
        <v>56.2</v>
      </c>
      <c r="E9" s="3">
        <v>84.2</v>
      </c>
      <c r="F9" s="39">
        <v>682</v>
      </c>
      <c r="G9" s="3">
        <v>0</v>
      </c>
      <c r="H9" s="3">
        <v>35.6</v>
      </c>
      <c r="I9" s="3">
        <v>0</v>
      </c>
      <c r="J9" s="3">
        <v>0.3</v>
      </c>
      <c r="K9" s="39">
        <f t="shared" si="0"/>
        <v>40.93999999999992</v>
      </c>
      <c r="L9" s="39">
        <v>1863.04</v>
      </c>
      <c r="M9" s="39">
        <v>1800</v>
      </c>
      <c r="N9" s="4">
        <f t="shared" si="1"/>
        <v>1.0350222222222223</v>
      </c>
      <c r="O9" s="2">
        <v>3295.4</v>
      </c>
      <c r="P9" s="91">
        <v>0</v>
      </c>
      <c r="Q9" s="45">
        <v>0</v>
      </c>
      <c r="R9" s="49">
        <v>0</v>
      </c>
      <c r="S9" s="127">
        <v>0</v>
      </c>
      <c r="T9" s="128"/>
      <c r="U9" s="32">
        <f t="shared" si="2"/>
        <v>0</v>
      </c>
    </row>
    <row r="10" spans="1:21" ht="12.75">
      <c r="A10" s="11">
        <v>42383</v>
      </c>
      <c r="B10" s="39">
        <v>483.2</v>
      </c>
      <c r="C10" s="72">
        <v>58.8</v>
      </c>
      <c r="D10" s="3">
        <v>42.7</v>
      </c>
      <c r="E10" s="3">
        <v>81.9</v>
      </c>
      <c r="F10" s="39">
        <v>1042.9</v>
      </c>
      <c r="G10" s="3">
        <v>0.2</v>
      </c>
      <c r="H10" s="3">
        <v>24.2</v>
      </c>
      <c r="I10" s="3">
        <v>0</v>
      </c>
      <c r="J10" s="3">
        <v>4.2</v>
      </c>
      <c r="K10" s="39">
        <f t="shared" si="0"/>
        <v>58.799999999999855</v>
      </c>
      <c r="L10" s="39">
        <v>1796.9</v>
      </c>
      <c r="M10" s="52">
        <v>2500</v>
      </c>
      <c r="N10" s="4">
        <f t="shared" si="1"/>
        <v>0.7187600000000001</v>
      </c>
      <c r="O10" s="2">
        <v>3295.4</v>
      </c>
      <c r="P10" s="91">
        <v>0</v>
      </c>
      <c r="Q10" s="45">
        <v>0</v>
      </c>
      <c r="R10" s="50">
        <v>0</v>
      </c>
      <c r="S10" s="127">
        <v>0</v>
      </c>
      <c r="T10" s="128"/>
      <c r="U10" s="32">
        <f t="shared" si="2"/>
        <v>0</v>
      </c>
    </row>
    <row r="11" spans="1:21" ht="12.75">
      <c r="A11" s="11">
        <v>42384</v>
      </c>
      <c r="B11" s="39">
        <v>2033</v>
      </c>
      <c r="C11" s="72">
        <v>59.8</v>
      </c>
      <c r="D11" s="3">
        <v>99.3</v>
      </c>
      <c r="E11" s="3">
        <v>224.2</v>
      </c>
      <c r="F11" s="39">
        <v>944.7</v>
      </c>
      <c r="G11" s="3">
        <v>0</v>
      </c>
      <c r="H11" s="3">
        <v>23.5</v>
      </c>
      <c r="I11" s="3">
        <v>0</v>
      </c>
      <c r="J11" s="3">
        <v>14.3</v>
      </c>
      <c r="K11" s="39">
        <f t="shared" si="0"/>
        <v>45.600000000000094</v>
      </c>
      <c r="L11" s="39">
        <v>3444.4</v>
      </c>
      <c r="M11" s="39">
        <v>3450</v>
      </c>
      <c r="N11" s="4">
        <f t="shared" si="1"/>
        <v>0.9983768115942029</v>
      </c>
      <c r="O11" s="2">
        <v>3295.4</v>
      </c>
      <c r="P11" s="91">
        <v>0</v>
      </c>
      <c r="Q11" s="45">
        <v>0</v>
      </c>
      <c r="R11" s="50">
        <v>0</v>
      </c>
      <c r="S11" s="127">
        <v>0</v>
      </c>
      <c r="T11" s="128"/>
      <c r="U11" s="32">
        <f t="shared" si="2"/>
        <v>0</v>
      </c>
    </row>
    <row r="12" spans="1:21" ht="12.75">
      <c r="A12" s="11">
        <v>42385</v>
      </c>
      <c r="B12" s="39">
        <v>2053.8</v>
      </c>
      <c r="C12" s="72">
        <v>5</v>
      </c>
      <c r="D12" s="3">
        <v>7.3</v>
      </c>
      <c r="E12" s="3">
        <v>20.3</v>
      </c>
      <c r="F12" s="39">
        <v>319.44</v>
      </c>
      <c r="G12" s="3">
        <v>0.1</v>
      </c>
      <c r="H12" s="3">
        <v>20.4</v>
      </c>
      <c r="I12" s="3">
        <v>0</v>
      </c>
      <c r="J12" s="3">
        <v>0</v>
      </c>
      <c r="K12" s="39">
        <f t="shared" si="0"/>
        <v>35.859999999999616</v>
      </c>
      <c r="L12" s="39">
        <v>2462.2</v>
      </c>
      <c r="M12" s="39">
        <v>1850</v>
      </c>
      <c r="N12" s="4">
        <f t="shared" si="1"/>
        <v>1.3309189189189188</v>
      </c>
      <c r="O12" s="2">
        <v>3295.4</v>
      </c>
      <c r="P12" s="91">
        <v>0</v>
      </c>
      <c r="Q12" s="45">
        <v>0</v>
      </c>
      <c r="R12" s="50">
        <v>0</v>
      </c>
      <c r="S12" s="127">
        <v>0</v>
      </c>
      <c r="T12" s="128"/>
      <c r="U12" s="32">
        <f t="shared" si="2"/>
        <v>0</v>
      </c>
    </row>
    <row r="13" spans="1:21" ht="12.75">
      <c r="A13" s="11">
        <v>42387</v>
      </c>
      <c r="B13" s="39">
        <v>639.1</v>
      </c>
      <c r="C13" s="72">
        <v>46.1</v>
      </c>
      <c r="D13" s="3">
        <v>82.3</v>
      </c>
      <c r="E13" s="3">
        <v>103.1</v>
      </c>
      <c r="F13" s="39">
        <v>779.14</v>
      </c>
      <c r="G13" s="3">
        <v>0.2</v>
      </c>
      <c r="H13" s="3">
        <v>8.4</v>
      </c>
      <c r="I13" s="3">
        <v>0</v>
      </c>
      <c r="J13" s="3">
        <v>6.9</v>
      </c>
      <c r="K13" s="39">
        <f t="shared" si="0"/>
        <v>28.860000000000014</v>
      </c>
      <c r="L13" s="39">
        <v>1694.1</v>
      </c>
      <c r="M13" s="39">
        <v>2500</v>
      </c>
      <c r="N13" s="4">
        <f t="shared" si="1"/>
        <v>0.6776399999999999</v>
      </c>
      <c r="O13" s="2">
        <v>3295.4</v>
      </c>
      <c r="P13" s="91">
        <v>0</v>
      </c>
      <c r="Q13" s="45">
        <v>0</v>
      </c>
      <c r="R13" s="50">
        <v>0</v>
      </c>
      <c r="S13" s="127">
        <v>0</v>
      </c>
      <c r="T13" s="128"/>
      <c r="U13" s="32">
        <f t="shared" si="2"/>
        <v>0</v>
      </c>
    </row>
    <row r="14" spans="1:21" ht="12.75">
      <c r="A14" s="11">
        <v>42388</v>
      </c>
      <c r="B14" s="39">
        <v>1513.4</v>
      </c>
      <c r="C14" s="72">
        <v>90.4</v>
      </c>
      <c r="D14" s="3">
        <v>145.4</v>
      </c>
      <c r="E14" s="3">
        <v>129</v>
      </c>
      <c r="F14" s="39">
        <v>856.2</v>
      </c>
      <c r="G14" s="3">
        <v>0.8</v>
      </c>
      <c r="H14" s="3">
        <v>19.2</v>
      </c>
      <c r="I14" s="3">
        <v>0</v>
      </c>
      <c r="J14" s="3">
        <v>14</v>
      </c>
      <c r="K14" s="39">
        <f t="shared" si="0"/>
        <v>37.69999999999959</v>
      </c>
      <c r="L14" s="39">
        <v>2806.1</v>
      </c>
      <c r="M14" s="39">
        <v>3700</v>
      </c>
      <c r="N14" s="4">
        <f t="shared" si="1"/>
        <v>0.7584054054054054</v>
      </c>
      <c r="O14" s="2">
        <v>3295.4</v>
      </c>
      <c r="P14" s="91">
        <v>0</v>
      </c>
      <c r="Q14" s="45">
        <v>0</v>
      </c>
      <c r="R14" s="49">
        <v>0</v>
      </c>
      <c r="S14" s="127">
        <v>0</v>
      </c>
      <c r="T14" s="128"/>
      <c r="U14" s="32">
        <f t="shared" si="2"/>
        <v>0</v>
      </c>
    </row>
    <row r="15" spans="1:21" ht="12.75">
      <c r="A15" s="11">
        <v>42389</v>
      </c>
      <c r="B15" s="39">
        <v>1868.6</v>
      </c>
      <c r="C15" s="72">
        <v>45.9</v>
      </c>
      <c r="D15" s="3">
        <v>139.4</v>
      </c>
      <c r="E15" s="3">
        <v>298.5</v>
      </c>
      <c r="F15" s="39">
        <v>658.4</v>
      </c>
      <c r="G15" s="3">
        <v>0.5</v>
      </c>
      <c r="H15" s="3">
        <v>20.6</v>
      </c>
      <c r="I15" s="3">
        <v>0</v>
      </c>
      <c r="J15" s="3">
        <v>17.3</v>
      </c>
      <c r="K15" s="39">
        <f t="shared" si="0"/>
        <v>74.64000000000009</v>
      </c>
      <c r="L15" s="39">
        <v>3123.84</v>
      </c>
      <c r="M15" s="39">
        <v>2100</v>
      </c>
      <c r="N15" s="4">
        <f t="shared" si="1"/>
        <v>1.4875428571428573</v>
      </c>
      <c r="O15" s="2">
        <v>3295.4</v>
      </c>
      <c r="P15" s="91">
        <v>0</v>
      </c>
      <c r="Q15" s="45">
        <v>0</v>
      </c>
      <c r="R15" s="49">
        <v>0</v>
      </c>
      <c r="S15" s="127">
        <v>0</v>
      </c>
      <c r="T15" s="128"/>
      <c r="U15" s="32">
        <f t="shared" si="2"/>
        <v>0</v>
      </c>
    </row>
    <row r="16" spans="1:21" ht="12.75">
      <c r="A16" s="11">
        <v>42390</v>
      </c>
      <c r="B16" s="45">
        <v>1558.2</v>
      </c>
      <c r="C16" s="65">
        <v>31.3</v>
      </c>
      <c r="D16" s="71">
        <v>139.4</v>
      </c>
      <c r="E16" s="71">
        <v>280.5</v>
      </c>
      <c r="F16" s="89">
        <v>424.2</v>
      </c>
      <c r="G16" s="71">
        <v>0.6</v>
      </c>
      <c r="H16" s="71">
        <v>22.9</v>
      </c>
      <c r="I16" s="71">
        <v>0</v>
      </c>
      <c r="J16" s="71">
        <v>24.8</v>
      </c>
      <c r="K16" s="39">
        <f t="shared" si="0"/>
        <v>30.940000000000186</v>
      </c>
      <c r="L16" s="45">
        <v>2512.84</v>
      </c>
      <c r="M16" s="52">
        <v>2000</v>
      </c>
      <c r="N16" s="4">
        <f>L16/M16</f>
        <v>1.25642</v>
      </c>
      <c r="O16" s="2">
        <v>3295.4</v>
      </c>
      <c r="P16" s="91">
        <v>2.15</v>
      </c>
      <c r="Q16" s="45">
        <v>0</v>
      </c>
      <c r="R16" s="49">
        <v>0</v>
      </c>
      <c r="S16" s="127">
        <v>0</v>
      </c>
      <c r="T16" s="128"/>
      <c r="U16" s="32">
        <f t="shared" si="2"/>
        <v>2.15</v>
      </c>
    </row>
    <row r="17" spans="1:21" ht="12.75">
      <c r="A17" s="11">
        <v>42391</v>
      </c>
      <c r="B17" s="39">
        <v>2407.4</v>
      </c>
      <c r="C17" s="72">
        <v>204.3</v>
      </c>
      <c r="D17" s="3">
        <v>39.2</v>
      </c>
      <c r="E17" s="3">
        <v>449.3</v>
      </c>
      <c r="F17" s="39">
        <v>145.5</v>
      </c>
      <c r="G17" s="3">
        <v>4.1</v>
      </c>
      <c r="H17" s="3">
        <v>28.6</v>
      </c>
      <c r="I17" s="3">
        <v>0</v>
      </c>
      <c r="J17" s="3">
        <v>0</v>
      </c>
      <c r="K17" s="39">
        <f t="shared" si="0"/>
        <v>17.499999999999986</v>
      </c>
      <c r="L17" s="39">
        <v>3295.9</v>
      </c>
      <c r="M17" s="52">
        <v>4000</v>
      </c>
      <c r="N17" s="4">
        <f t="shared" si="1"/>
        <v>0.823975</v>
      </c>
      <c r="O17" s="2">
        <v>3295.4</v>
      </c>
      <c r="P17" s="91">
        <v>0</v>
      </c>
      <c r="Q17" s="45">
        <v>0</v>
      </c>
      <c r="R17" s="49">
        <v>0</v>
      </c>
      <c r="S17" s="127">
        <v>0</v>
      </c>
      <c r="T17" s="128"/>
      <c r="U17" s="32">
        <f t="shared" si="2"/>
        <v>0</v>
      </c>
    </row>
    <row r="18" spans="1:21" ht="12.75">
      <c r="A18" s="11">
        <v>42394</v>
      </c>
      <c r="B18" s="39">
        <v>1002.4</v>
      </c>
      <c r="C18" s="72">
        <v>743.5</v>
      </c>
      <c r="D18" s="3">
        <v>348.7</v>
      </c>
      <c r="E18" s="3">
        <v>444.3</v>
      </c>
      <c r="F18" s="39">
        <v>296.5</v>
      </c>
      <c r="G18" s="3">
        <v>0.6</v>
      </c>
      <c r="H18" s="3">
        <v>21.7</v>
      </c>
      <c r="I18" s="3">
        <v>0</v>
      </c>
      <c r="J18" s="3">
        <v>0</v>
      </c>
      <c r="K18" s="39">
        <f t="shared" si="0"/>
        <v>64.99999999999967</v>
      </c>
      <c r="L18" s="39">
        <v>2922.7</v>
      </c>
      <c r="M18" s="39">
        <v>3820</v>
      </c>
      <c r="N18" s="4">
        <f t="shared" si="1"/>
        <v>0.7651047120418848</v>
      </c>
      <c r="O18" s="2">
        <v>3295.4</v>
      </c>
      <c r="P18" s="91">
        <v>0</v>
      </c>
      <c r="Q18" s="45">
        <v>0.06</v>
      </c>
      <c r="R18" s="50">
        <v>0</v>
      </c>
      <c r="S18" s="127">
        <v>0</v>
      </c>
      <c r="T18" s="128"/>
      <c r="U18" s="32">
        <f t="shared" si="2"/>
        <v>0.06</v>
      </c>
    </row>
    <row r="19" spans="1:21" ht="12.75">
      <c r="A19" s="11">
        <v>42395</v>
      </c>
      <c r="B19" s="39">
        <v>822.2</v>
      </c>
      <c r="C19" s="72">
        <v>501.6</v>
      </c>
      <c r="D19" s="3">
        <v>345.5</v>
      </c>
      <c r="E19" s="3">
        <v>741.5</v>
      </c>
      <c r="F19" s="39">
        <v>1091.4</v>
      </c>
      <c r="G19" s="3">
        <v>0.6</v>
      </c>
      <c r="H19" s="3">
        <v>34.2</v>
      </c>
      <c r="I19" s="3">
        <v>0</v>
      </c>
      <c r="J19" s="3">
        <v>12.6</v>
      </c>
      <c r="K19" s="39">
        <f t="shared" si="0"/>
        <v>71.99999999999964</v>
      </c>
      <c r="L19" s="39">
        <v>3621.6</v>
      </c>
      <c r="M19" s="39">
        <v>3100</v>
      </c>
      <c r="N19" s="4">
        <f>L19/M19</f>
        <v>1.168258064516129</v>
      </c>
      <c r="O19" s="2">
        <v>3295.4</v>
      </c>
      <c r="P19" s="91">
        <v>9</v>
      </c>
      <c r="Q19" s="45">
        <v>0</v>
      </c>
      <c r="R19" s="50">
        <v>0</v>
      </c>
      <c r="S19" s="127">
        <v>0</v>
      </c>
      <c r="T19" s="128"/>
      <c r="U19" s="32">
        <f t="shared" si="2"/>
        <v>9</v>
      </c>
    </row>
    <row r="20" spans="1:21" ht="12.75">
      <c r="A20" s="11">
        <v>42396</v>
      </c>
      <c r="B20" s="39">
        <v>1184.5</v>
      </c>
      <c r="C20" s="72">
        <v>1574.6</v>
      </c>
      <c r="D20" s="3">
        <v>294.8</v>
      </c>
      <c r="E20" s="3">
        <v>883.5</v>
      </c>
      <c r="F20" s="39">
        <v>795.8</v>
      </c>
      <c r="G20" s="3">
        <v>1</v>
      </c>
      <c r="H20" s="3">
        <v>24.2</v>
      </c>
      <c r="I20" s="3">
        <v>0</v>
      </c>
      <c r="J20" s="3">
        <v>2.5</v>
      </c>
      <c r="K20" s="39">
        <f t="shared" si="0"/>
        <v>59.40000000000036</v>
      </c>
      <c r="L20" s="39">
        <v>4820.3</v>
      </c>
      <c r="M20" s="39">
        <v>3100</v>
      </c>
      <c r="N20" s="4">
        <f t="shared" si="1"/>
        <v>1.5549354838709677</v>
      </c>
      <c r="O20" s="2">
        <v>3295.4</v>
      </c>
      <c r="P20" s="91">
        <v>0</v>
      </c>
      <c r="Q20" s="45">
        <v>0</v>
      </c>
      <c r="R20" s="50">
        <v>72.6</v>
      </c>
      <c r="S20" s="127">
        <v>0</v>
      </c>
      <c r="T20" s="128"/>
      <c r="U20" s="32">
        <f t="shared" si="2"/>
        <v>72.6</v>
      </c>
    </row>
    <row r="21" spans="1:21" ht="12.75">
      <c r="A21" s="11">
        <v>42397</v>
      </c>
      <c r="B21" s="39">
        <v>3095.5</v>
      </c>
      <c r="C21" s="72">
        <v>1268.2</v>
      </c>
      <c r="D21" s="3">
        <v>834.5</v>
      </c>
      <c r="E21" s="39">
        <v>2677.3</v>
      </c>
      <c r="F21" s="39">
        <v>668.8</v>
      </c>
      <c r="G21" s="3">
        <v>0.7</v>
      </c>
      <c r="H21" s="3">
        <v>26.9</v>
      </c>
      <c r="I21" s="3">
        <v>0</v>
      </c>
      <c r="J21" s="3">
        <v>28.6</v>
      </c>
      <c r="K21" s="39">
        <f t="shared" si="0"/>
        <v>84.50000000000006</v>
      </c>
      <c r="L21" s="39">
        <v>8685</v>
      </c>
      <c r="M21" s="39">
        <v>4200</v>
      </c>
      <c r="N21" s="4">
        <f t="shared" si="1"/>
        <v>2.067857142857143</v>
      </c>
      <c r="O21" s="2">
        <v>3295.4</v>
      </c>
      <c r="P21" s="44">
        <v>0</v>
      </c>
      <c r="Q21" s="49">
        <v>0</v>
      </c>
      <c r="R21" s="50">
        <v>0</v>
      </c>
      <c r="S21" s="127">
        <v>0</v>
      </c>
      <c r="T21" s="128"/>
      <c r="U21" s="32">
        <f t="shared" si="2"/>
        <v>0</v>
      </c>
    </row>
    <row r="22" spans="1:21" ht="12.75">
      <c r="A22" s="11">
        <v>42398</v>
      </c>
      <c r="B22" s="39">
        <v>4926</v>
      </c>
      <c r="C22" s="72">
        <v>851.9</v>
      </c>
      <c r="D22" s="3">
        <v>377.7</v>
      </c>
      <c r="E22" s="39">
        <v>1845.9</v>
      </c>
      <c r="F22" s="39">
        <v>565.2</v>
      </c>
      <c r="G22" s="3">
        <v>0.2</v>
      </c>
      <c r="H22" s="3">
        <v>22.1</v>
      </c>
      <c r="I22" s="3">
        <v>0</v>
      </c>
      <c r="J22" s="3">
        <v>6.3</v>
      </c>
      <c r="K22" s="39">
        <f t="shared" si="0"/>
        <v>87.99999999999922</v>
      </c>
      <c r="L22" s="39">
        <v>8683.3</v>
      </c>
      <c r="M22" s="39">
        <v>4512.8</v>
      </c>
      <c r="N22" s="4">
        <f t="shared" si="1"/>
        <v>1.9241490870413045</v>
      </c>
      <c r="O22" s="2">
        <v>3295.4</v>
      </c>
      <c r="P22" s="44">
        <v>11.7</v>
      </c>
      <c r="Q22" s="49">
        <v>0</v>
      </c>
      <c r="R22" s="50">
        <v>207.6</v>
      </c>
      <c r="S22" s="127">
        <v>0</v>
      </c>
      <c r="T22" s="128"/>
      <c r="U22" s="32">
        <f t="shared" si="2"/>
        <v>219.29999999999998</v>
      </c>
    </row>
    <row r="23" spans="1:21" ht="13.5" thickBot="1">
      <c r="A23" s="36" t="s">
        <v>29</v>
      </c>
      <c r="B23" s="87">
        <f aca="true" t="shared" si="3" ref="B23:M23">SUM(B4:B22)</f>
        <v>30213.300000000003</v>
      </c>
      <c r="C23" s="87">
        <f t="shared" si="3"/>
        <v>5560.36</v>
      </c>
      <c r="D23" s="87">
        <f t="shared" si="3"/>
        <v>3049.6</v>
      </c>
      <c r="E23" s="87">
        <f t="shared" si="3"/>
        <v>8692.800000000001</v>
      </c>
      <c r="F23" s="87">
        <f>SUM(F4:F22)</f>
        <v>12895.48</v>
      </c>
      <c r="G23" s="87">
        <f t="shared" si="3"/>
        <v>9.899999999999999</v>
      </c>
      <c r="H23" s="87">
        <f t="shared" si="3"/>
        <v>408.2</v>
      </c>
      <c r="I23" s="88">
        <f t="shared" si="3"/>
        <v>716.2</v>
      </c>
      <c r="J23" s="88">
        <f t="shared" si="3"/>
        <v>199.70000000000002</v>
      </c>
      <c r="K23" s="40">
        <f t="shared" si="3"/>
        <v>867.0199999999987</v>
      </c>
      <c r="L23" s="40">
        <f t="shared" si="3"/>
        <v>62612.56</v>
      </c>
      <c r="M23" s="40">
        <f t="shared" si="3"/>
        <v>54832.8</v>
      </c>
      <c r="N23" s="12">
        <f t="shared" si="1"/>
        <v>1.141881501582994</v>
      </c>
      <c r="O23" s="2"/>
      <c r="P23" s="94">
        <f>SUM(P4:P22)</f>
        <v>22.85</v>
      </c>
      <c r="Q23" s="94">
        <f>SUM(Q4:Q22)</f>
        <v>0.06</v>
      </c>
      <c r="R23" s="94">
        <f>SUM(R4:R22)</f>
        <v>282.9</v>
      </c>
      <c r="S23" s="133">
        <f>SUM(S4:S22)</f>
        <v>1</v>
      </c>
      <c r="T23" s="134"/>
      <c r="U23" s="94">
        <f>P23+Q23+S23+R23+T23</f>
        <v>306.81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132" t="s">
        <v>35</v>
      </c>
      <c r="Q26" s="132"/>
      <c r="R26" s="132"/>
      <c r="S26" s="132"/>
      <c r="T26" s="75"/>
      <c r="U26" s="75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39" t="s">
        <v>30</v>
      </c>
      <c r="Q27" s="139"/>
      <c r="R27" s="139"/>
      <c r="S27" s="139"/>
      <c r="T27" s="75"/>
      <c r="U27" s="75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36">
        <v>42401</v>
      </c>
      <c r="Q28" s="140">
        <f>'[2]січень'!$D$87</f>
        <v>300.92</v>
      </c>
      <c r="R28" s="140"/>
      <c r="S28" s="140"/>
      <c r="T28" s="82"/>
      <c r="U28" s="82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37"/>
      <c r="Q29" s="140"/>
      <c r="R29" s="140"/>
      <c r="S29" s="140"/>
      <c r="T29" s="82"/>
      <c r="U29" s="82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5" t="s">
        <v>36</v>
      </c>
      <c r="R30" s="56" t="s">
        <v>41</v>
      </c>
      <c r="S30" s="73">
        <f>'[1]серпень'!$I$83</f>
        <v>0</v>
      </c>
      <c r="T30" s="79"/>
      <c r="U30" s="80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41" t="s">
        <v>48</v>
      </c>
      <c r="R31" s="142"/>
      <c r="S31" s="57">
        <f>'[1]серпень'!$I$82</f>
        <v>0</v>
      </c>
      <c r="T31" s="81"/>
      <c r="U31" s="80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31" t="s">
        <v>42</v>
      </c>
      <c r="R32" s="131"/>
      <c r="S32" s="73">
        <f>'[1]серпень'!$I$81</f>
        <v>0</v>
      </c>
      <c r="T32" s="79"/>
      <c r="U32" s="80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1"/>
      <c r="T33" s="81"/>
      <c r="U33" s="80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132" t="s">
        <v>31</v>
      </c>
      <c r="Q36" s="132"/>
      <c r="R36" s="132"/>
      <c r="S36" s="132"/>
      <c r="T36" s="77"/>
      <c r="U36" s="77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35" t="s">
        <v>32</v>
      </c>
      <c r="Q37" s="135"/>
      <c r="R37" s="135"/>
      <c r="S37" s="135"/>
      <c r="T37" s="78"/>
      <c r="U37" s="78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36">
        <v>42401</v>
      </c>
      <c r="Q38" s="138">
        <v>58550.5</v>
      </c>
      <c r="R38" s="138"/>
      <c r="S38" s="138"/>
      <c r="T38" s="76"/>
      <c r="U38" s="76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37"/>
      <c r="Q39" s="138"/>
      <c r="R39" s="138"/>
      <c r="S39" s="138"/>
      <c r="T39" s="76"/>
      <c r="U39" s="76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P36:S36"/>
    <mergeCell ref="S23:T23"/>
    <mergeCell ref="P26:S26"/>
    <mergeCell ref="P37:S37"/>
    <mergeCell ref="P38:P39"/>
    <mergeCell ref="Q38:S39"/>
    <mergeCell ref="P27:S27"/>
    <mergeCell ref="P28:P29"/>
    <mergeCell ref="Q28:S29"/>
    <mergeCell ref="Q31:R31"/>
    <mergeCell ref="Q32:R32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26" right="0.18" top="0.33" bottom="0.39" header="0.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4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0" sqref="Q40:S41"/>
    </sheetView>
  </sheetViews>
  <sheetFormatPr defaultColWidth="9.00390625" defaultRowHeight="12.75"/>
  <cols>
    <col min="1" max="1" width="7.50390625" style="0" customWidth="1"/>
    <col min="2" max="3" width="9.125" style="18" customWidth="1"/>
    <col min="4" max="4" width="9.50390625" style="0" customWidth="1"/>
    <col min="7" max="7" width="10.625" style="0" customWidth="1"/>
    <col min="11" max="11" width="8.50390625" style="18" customWidth="1"/>
    <col min="12" max="12" width="11.75390625" style="18" customWidth="1"/>
    <col min="13" max="13" width="10.00390625" style="18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1" t="s">
        <v>61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  <c r="O1" s="1"/>
      <c r="P1" s="114" t="s">
        <v>62</v>
      </c>
      <c r="Q1" s="115"/>
      <c r="R1" s="115"/>
      <c r="S1" s="115"/>
      <c r="T1" s="115"/>
      <c r="U1" s="116"/>
    </row>
    <row r="2" spans="1:21" ht="15" thickBot="1">
      <c r="A2" s="117" t="s">
        <v>68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9"/>
      <c r="O2" s="1"/>
      <c r="P2" s="120" t="s">
        <v>69</v>
      </c>
      <c r="Q2" s="121"/>
      <c r="R2" s="121"/>
      <c r="S2" s="121"/>
      <c r="T2" s="121"/>
      <c r="U2" s="122"/>
    </row>
    <row r="3" spans="1:21" ht="52.5" thickBot="1">
      <c r="A3" s="29" t="s">
        <v>0</v>
      </c>
      <c r="B3" s="38" t="s">
        <v>1</v>
      </c>
      <c r="C3" s="95" t="s">
        <v>44</v>
      </c>
      <c r="D3" s="25" t="s">
        <v>43</v>
      </c>
      <c r="E3" s="38" t="s">
        <v>2</v>
      </c>
      <c r="F3" s="25" t="s">
        <v>3</v>
      </c>
      <c r="G3" s="86" t="s">
        <v>64</v>
      </c>
      <c r="H3" s="86" t="s">
        <v>33</v>
      </c>
      <c r="I3" s="25" t="s">
        <v>4</v>
      </c>
      <c r="J3" s="25" t="s">
        <v>5</v>
      </c>
      <c r="K3" s="38" t="s">
        <v>6</v>
      </c>
      <c r="L3" s="38" t="s">
        <v>67</v>
      </c>
      <c r="M3" s="90" t="s">
        <v>50</v>
      </c>
      <c r="N3" s="30" t="s">
        <v>7</v>
      </c>
      <c r="O3" s="1"/>
      <c r="P3" s="26" t="s">
        <v>26</v>
      </c>
      <c r="Q3" s="27" t="s">
        <v>27</v>
      </c>
      <c r="R3" s="31" t="s">
        <v>40</v>
      </c>
      <c r="S3" s="123" t="s">
        <v>55</v>
      </c>
      <c r="T3" s="124"/>
      <c r="U3" s="28" t="s">
        <v>28</v>
      </c>
    </row>
    <row r="4" spans="1:21" ht="12.75">
      <c r="A4" s="11">
        <v>42401</v>
      </c>
      <c r="B4" s="39">
        <v>931.2</v>
      </c>
      <c r="C4" s="45">
        <v>1.6</v>
      </c>
      <c r="D4" s="45">
        <v>32.7</v>
      </c>
      <c r="E4" s="39">
        <v>87</v>
      </c>
      <c r="F4" s="43">
        <v>768.6</v>
      </c>
      <c r="G4" s="3">
        <v>31.1</v>
      </c>
      <c r="H4" s="3">
        <v>19.1</v>
      </c>
      <c r="I4" s="3">
        <v>0</v>
      </c>
      <c r="J4" s="3">
        <v>2.3</v>
      </c>
      <c r="K4" s="39">
        <f aca="true" t="shared" si="0" ref="K4:K24">L4-B4-C4-D4-E4-F4-G4-H4-I4-J4</f>
        <v>454.49999999999983</v>
      </c>
      <c r="L4" s="39">
        <v>2328.1</v>
      </c>
      <c r="M4" s="39">
        <v>2300</v>
      </c>
      <c r="N4" s="4">
        <f aca="true" t="shared" si="1" ref="N4:N25">L4/M4</f>
        <v>1.0122173913043477</v>
      </c>
      <c r="O4" s="2">
        <f>AVERAGE(L4:L20)</f>
        <v>3400.534705882353</v>
      </c>
      <c r="P4" s="99">
        <v>0</v>
      </c>
      <c r="Q4" s="100">
        <v>0</v>
      </c>
      <c r="R4" s="101">
        <v>0</v>
      </c>
      <c r="S4" s="143">
        <v>0</v>
      </c>
      <c r="T4" s="144"/>
      <c r="U4" s="102">
        <f>P4+Q4+S4+R4+T4</f>
        <v>0</v>
      </c>
    </row>
    <row r="5" spans="1:21" ht="12.75">
      <c r="A5" s="11">
        <v>42402</v>
      </c>
      <c r="B5" s="39">
        <v>209.3</v>
      </c>
      <c r="C5" s="45">
        <v>1.6</v>
      </c>
      <c r="D5" s="45">
        <v>36.4</v>
      </c>
      <c r="E5" s="39">
        <v>39.2</v>
      </c>
      <c r="F5" s="46">
        <v>633.2</v>
      </c>
      <c r="G5" s="3">
        <v>32.6</v>
      </c>
      <c r="H5" s="3">
        <v>28.1</v>
      </c>
      <c r="I5" s="3">
        <v>0</v>
      </c>
      <c r="J5" s="3">
        <v>8</v>
      </c>
      <c r="K5" s="39">
        <f t="shared" si="0"/>
        <v>18.84999999999995</v>
      </c>
      <c r="L5" s="39">
        <v>1007.25</v>
      </c>
      <c r="M5" s="39">
        <v>1500</v>
      </c>
      <c r="N5" s="4">
        <f t="shared" si="1"/>
        <v>0.6715</v>
      </c>
      <c r="O5" s="2">
        <v>3400.5</v>
      </c>
      <c r="P5" s="103">
        <v>11.65</v>
      </c>
      <c r="Q5" s="97">
        <v>0</v>
      </c>
      <c r="R5" s="104">
        <v>7.8</v>
      </c>
      <c r="S5" s="145">
        <v>0</v>
      </c>
      <c r="T5" s="146"/>
      <c r="U5" s="102">
        <f aca="true" t="shared" si="2" ref="U5:U24">P5+Q5+S5+R5+T5</f>
        <v>19.45</v>
      </c>
    </row>
    <row r="6" spans="1:21" ht="12.75">
      <c r="A6" s="11">
        <v>42403</v>
      </c>
      <c r="B6" s="39">
        <v>491.7</v>
      </c>
      <c r="C6" s="45">
        <v>6</v>
      </c>
      <c r="D6" s="47">
        <v>26.6</v>
      </c>
      <c r="E6" s="39">
        <v>86.4</v>
      </c>
      <c r="F6" s="48">
        <v>1754.4</v>
      </c>
      <c r="G6" s="3">
        <v>37.8</v>
      </c>
      <c r="H6" s="3">
        <v>42.4</v>
      </c>
      <c r="I6" s="3">
        <v>0</v>
      </c>
      <c r="J6" s="3">
        <v>0.3</v>
      </c>
      <c r="K6" s="39">
        <f t="shared" si="0"/>
        <v>5.049999999999959</v>
      </c>
      <c r="L6" s="39">
        <v>2450.65</v>
      </c>
      <c r="M6" s="39">
        <v>2190</v>
      </c>
      <c r="N6" s="4">
        <f t="shared" si="1"/>
        <v>1.1190182648401827</v>
      </c>
      <c r="O6" s="2">
        <v>3400.5</v>
      </c>
      <c r="P6" s="105">
        <v>0</v>
      </c>
      <c r="Q6" s="106">
        <v>0</v>
      </c>
      <c r="R6" s="107">
        <v>0</v>
      </c>
      <c r="S6" s="147">
        <v>0</v>
      </c>
      <c r="T6" s="148"/>
      <c r="U6" s="102">
        <f t="shared" si="2"/>
        <v>0</v>
      </c>
    </row>
    <row r="7" spans="1:21" ht="12.75">
      <c r="A7" s="11">
        <v>42404</v>
      </c>
      <c r="B7" s="39">
        <v>1436.9</v>
      </c>
      <c r="C7" s="45">
        <v>2</v>
      </c>
      <c r="D7" s="45">
        <v>11.1</v>
      </c>
      <c r="E7" s="39">
        <v>114.35</v>
      </c>
      <c r="F7" s="46">
        <v>1245</v>
      </c>
      <c r="G7" s="3">
        <v>47.5</v>
      </c>
      <c r="H7" s="3">
        <v>15.5</v>
      </c>
      <c r="I7" s="3">
        <v>587.05</v>
      </c>
      <c r="J7" s="3">
        <v>2.1</v>
      </c>
      <c r="K7" s="39">
        <f t="shared" si="0"/>
        <v>7.000000000000137</v>
      </c>
      <c r="L7" s="39">
        <v>3468.5</v>
      </c>
      <c r="M7" s="39">
        <v>3161</v>
      </c>
      <c r="N7" s="4">
        <f t="shared" si="1"/>
        <v>1.097279341980386</v>
      </c>
      <c r="O7" s="2">
        <v>3400.5</v>
      </c>
      <c r="P7" s="103">
        <v>0</v>
      </c>
      <c r="Q7" s="97">
        <v>0</v>
      </c>
      <c r="R7" s="104">
        <v>0</v>
      </c>
      <c r="S7" s="145">
        <v>0</v>
      </c>
      <c r="T7" s="146"/>
      <c r="U7" s="102">
        <f t="shared" si="2"/>
        <v>0</v>
      </c>
    </row>
    <row r="8" spans="1:21" ht="12.75">
      <c r="A8" s="11">
        <v>42405</v>
      </c>
      <c r="B8" s="39">
        <v>5145</v>
      </c>
      <c r="C8" s="72">
        <v>4.5</v>
      </c>
      <c r="D8" s="3">
        <v>3.7</v>
      </c>
      <c r="E8" s="3">
        <v>121.7</v>
      </c>
      <c r="F8" s="39">
        <v>1061</v>
      </c>
      <c r="G8" s="3">
        <v>18.1</v>
      </c>
      <c r="H8" s="3">
        <v>23.6</v>
      </c>
      <c r="I8" s="3">
        <v>0</v>
      </c>
      <c r="J8" s="3">
        <v>21.4</v>
      </c>
      <c r="K8" s="39">
        <f t="shared" si="0"/>
        <v>117.39999999999955</v>
      </c>
      <c r="L8" s="39">
        <v>6516.4</v>
      </c>
      <c r="M8" s="39">
        <v>6650</v>
      </c>
      <c r="N8" s="4">
        <f t="shared" si="1"/>
        <v>0.9799097744360902</v>
      </c>
      <c r="O8" s="2">
        <v>3400.5</v>
      </c>
      <c r="P8" s="103">
        <v>0</v>
      </c>
      <c r="Q8" s="97">
        <v>0</v>
      </c>
      <c r="R8" s="104">
        <v>7.5</v>
      </c>
      <c r="S8" s="145">
        <v>0</v>
      </c>
      <c r="T8" s="146"/>
      <c r="U8" s="102">
        <f t="shared" si="2"/>
        <v>7.5</v>
      </c>
    </row>
    <row r="9" spans="1:21" ht="12.75">
      <c r="A9" s="11">
        <v>42408</v>
      </c>
      <c r="B9" s="39">
        <v>1402.4</v>
      </c>
      <c r="C9" s="72">
        <v>12.8</v>
      </c>
      <c r="D9" s="3">
        <v>9.9</v>
      </c>
      <c r="E9" s="3">
        <v>148.2</v>
      </c>
      <c r="F9" s="39">
        <v>733.4</v>
      </c>
      <c r="G9" s="3">
        <v>28.5</v>
      </c>
      <c r="H9" s="3">
        <v>32.2</v>
      </c>
      <c r="I9" s="3">
        <v>0</v>
      </c>
      <c r="J9" s="3">
        <v>45.6</v>
      </c>
      <c r="K9" s="39">
        <f t="shared" si="0"/>
        <v>2.329999999999991</v>
      </c>
      <c r="L9" s="39">
        <v>2415.33</v>
      </c>
      <c r="M9" s="39">
        <v>3470</v>
      </c>
      <c r="N9" s="4">
        <f t="shared" si="1"/>
        <v>0.6960605187319885</v>
      </c>
      <c r="O9" s="2">
        <v>3400.5</v>
      </c>
      <c r="P9" s="103">
        <v>0</v>
      </c>
      <c r="Q9" s="97">
        <v>0</v>
      </c>
      <c r="R9" s="108">
        <v>0</v>
      </c>
      <c r="S9" s="145">
        <v>0</v>
      </c>
      <c r="T9" s="146"/>
      <c r="U9" s="102">
        <f t="shared" si="2"/>
        <v>0</v>
      </c>
    </row>
    <row r="10" spans="1:21" ht="12.75">
      <c r="A10" s="11">
        <v>42409</v>
      </c>
      <c r="B10" s="39">
        <v>1709</v>
      </c>
      <c r="C10" s="72">
        <v>5.9</v>
      </c>
      <c r="D10" s="3">
        <v>11.3</v>
      </c>
      <c r="E10" s="3">
        <v>158.8</v>
      </c>
      <c r="F10" s="39">
        <v>886.6</v>
      </c>
      <c r="G10" s="3">
        <v>47.9</v>
      </c>
      <c r="H10" s="3">
        <v>26.6</v>
      </c>
      <c r="I10" s="3">
        <v>0</v>
      </c>
      <c r="J10" s="3">
        <v>92.8</v>
      </c>
      <c r="K10" s="39">
        <f t="shared" si="0"/>
        <v>-20.579999999999856</v>
      </c>
      <c r="L10" s="39">
        <v>2918.32</v>
      </c>
      <c r="M10" s="52">
        <v>2340</v>
      </c>
      <c r="N10" s="4">
        <f t="shared" si="1"/>
        <v>1.2471452991452991</v>
      </c>
      <c r="O10" s="2">
        <v>3400.5</v>
      </c>
      <c r="P10" s="103">
        <v>0</v>
      </c>
      <c r="Q10" s="97">
        <v>0</v>
      </c>
      <c r="R10" s="104">
        <v>0</v>
      </c>
      <c r="S10" s="145">
        <v>1</v>
      </c>
      <c r="T10" s="146"/>
      <c r="U10" s="102">
        <f t="shared" si="2"/>
        <v>1</v>
      </c>
    </row>
    <row r="11" spans="1:21" ht="12.75">
      <c r="A11" s="11">
        <v>42410</v>
      </c>
      <c r="B11" s="39">
        <v>1255.9</v>
      </c>
      <c r="C11" s="72">
        <v>9.2</v>
      </c>
      <c r="D11" s="3">
        <v>40.7</v>
      </c>
      <c r="E11" s="3">
        <v>163.5</v>
      </c>
      <c r="F11" s="39">
        <v>1050.9</v>
      </c>
      <c r="G11" s="3">
        <v>31.5</v>
      </c>
      <c r="H11" s="3">
        <v>39.1</v>
      </c>
      <c r="I11" s="3">
        <v>0</v>
      </c>
      <c r="J11" s="3">
        <v>10.7</v>
      </c>
      <c r="K11" s="39">
        <f t="shared" si="0"/>
        <v>10.799999999999908</v>
      </c>
      <c r="L11" s="39">
        <v>2612.3</v>
      </c>
      <c r="M11" s="39">
        <v>2150</v>
      </c>
      <c r="N11" s="4">
        <f t="shared" si="1"/>
        <v>1.2150232558139535</v>
      </c>
      <c r="O11" s="2">
        <v>3400.5</v>
      </c>
      <c r="P11" s="103">
        <v>0</v>
      </c>
      <c r="Q11" s="97">
        <v>0</v>
      </c>
      <c r="R11" s="104">
        <v>0</v>
      </c>
      <c r="S11" s="145">
        <v>0</v>
      </c>
      <c r="T11" s="146"/>
      <c r="U11" s="102">
        <f t="shared" si="2"/>
        <v>0</v>
      </c>
    </row>
    <row r="12" spans="1:21" ht="12.75">
      <c r="A12" s="11">
        <v>42411</v>
      </c>
      <c r="B12" s="39">
        <v>985.8</v>
      </c>
      <c r="C12" s="72">
        <v>25.9</v>
      </c>
      <c r="D12" s="3">
        <v>15.7</v>
      </c>
      <c r="E12" s="3">
        <v>105.9</v>
      </c>
      <c r="F12" s="39">
        <v>1238.6</v>
      </c>
      <c r="G12" s="3">
        <v>66.9</v>
      </c>
      <c r="H12" s="3">
        <v>20.9</v>
      </c>
      <c r="I12" s="3">
        <v>0</v>
      </c>
      <c r="J12" s="3">
        <v>2.9</v>
      </c>
      <c r="K12" s="39">
        <f t="shared" si="0"/>
        <v>3.299999999999996</v>
      </c>
      <c r="L12" s="39">
        <v>2465.9</v>
      </c>
      <c r="M12" s="39">
        <v>2400</v>
      </c>
      <c r="N12" s="4">
        <f t="shared" si="1"/>
        <v>1.0274583333333334</v>
      </c>
      <c r="O12" s="2">
        <v>3400.5</v>
      </c>
      <c r="P12" s="103">
        <v>0</v>
      </c>
      <c r="Q12" s="97">
        <v>0</v>
      </c>
      <c r="R12" s="104">
        <v>0</v>
      </c>
      <c r="S12" s="145">
        <v>0</v>
      </c>
      <c r="T12" s="146"/>
      <c r="U12" s="102">
        <f t="shared" si="2"/>
        <v>0</v>
      </c>
    </row>
    <row r="13" spans="1:21" ht="12.75">
      <c r="A13" s="11">
        <v>42412</v>
      </c>
      <c r="B13" s="39">
        <v>1436.7</v>
      </c>
      <c r="C13" s="72">
        <v>18.3</v>
      </c>
      <c r="D13" s="3">
        <v>2.5</v>
      </c>
      <c r="E13" s="3">
        <v>246.8</v>
      </c>
      <c r="F13" s="39">
        <v>1259.3</v>
      </c>
      <c r="G13" s="3">
        <v>33.8</v>
      </c>
      <c r="H13" s="3">
        <v>25.7</v>
      </c>
      <c r="I13" s="3">
        <v>0</v>
      </c>
      <c r="J13" s="3">
        <v>3</v>
      </c>
      <c r="K13" s="39">
        <f t="shared" si="0"/>
        <v>11.440000000000058</v>
      </c>
      <c r="L13" s="39">
        <v>3037.54</v>
      </c>
      <c r="M13" s="39">
        <v>3030</v>
      </c>
      <c r="N13" s="4">
        <f t="shared" si="1"/>
        <v>1.0024884488448844</v>
      </c>
      <c r="O13" s="2">
        <v>3400.5</v>
      </c>
      <c r="P13" s="103">
        <v>0</v>
      </c>
      <c r="Q13" s="97">
        <v>0</v>
      </c>
      <c r="R13" s="104">
        <v>120.54</v>
      </c>
      <c r="S13" s="145">
        <v>0</v>
      </c>
      <c r="T13" s="146"/>
      <c r="U13" s="102">
        <f t="shared" si="2"/>
        <v>120.54</v>
      </c>
    </row>
    <row r="14" spans="1:21" ht="12.75">
      <c r="A14" s="11">
        <v>42415</v>
      </c>
      <c r="B14" s="39">
        <v>3422.7</v>
      </c>
      <c r="C14" s="72">
        <v>23.6</v>
      </c>
      <c r="D14" s="3">
        <v>6.5</v>
      </c>
      <c r="E14" s="3">
        <v>231.5</v>
      </c>
      <c r="F14" s="39">
        <v>1012.6</v>
      </c>
      <c r="G14" s="3">
        <v>24.2</v>
      </c>
      <c r="H14" s="3">
        <v>39</v>
      </c>
      <c r="I14" s="3">
        <v>0</v>
      </c>
      <c r="J14" s="3">
        <v>0.4</v>
      </c>
      <c r="K14" s="39">
        <f t="shared" si="0"/>
        <v>2.9300000000005384</v>
      </c>
      <c r="L14" s="39">
        <v>4763.43</v>
      </c>
      <c r="M14" s="39">
        <v>3860</v>
      </c>
      <c r="N14" s="4">
        <f t="shared" si="1"/>
        <v>1.2340492227979276</v>
      </c>
      <c r="O14" s="2">
        <v>3400.5</v>
      </c>
      <c r="P14" s="103">
        <v>0</v>
      </c>
      <c r="Q14" s="97">
        <v>0</v>
      </c>
      <c r="R14" s="108">
        <v>67.05</v>
      </c>
      <c r="S14" s="145">
        <v>0</v>
      </c>
      <c r="T14" s="146"/>
      <c r="U14" s="102">
        <f t="shared" si="2"/>
        <v>67.05</v>
      </c>
    </row>
    <row r="15" spans="1:21" ht="12.75">
      <c r="A15" s="11">
        <v>42416</v>
      </c>
      <c r="B15" s="39">
        <v>1541.7</v>
      </c>
      <c r="C15" s="72">
        <v>59.8</v>
      </c>
      <c r="D15" s="3">
        <v>49</v>
      </c>
      <c r="E15" s="3">
        <v>230.3</v>
      </c>
      <c r="F15" s="39">
        <v>1158.7</v>
      </c>
      <c r="G15" s="3">
        <v>60.9</v>
      </c>
      <c r="H15" s="3">
        <v>23.7</v>
      </c>
      <c r="I15" s="3">
        <v>0</v>
      </c>
      <c r="J15" s="3">
        <v>3.3</v>
      </c>
      <c r="K15" s="39">
        <f t="shared" si="0"/>
        <v>-8.899999999999999</v>
      </c>
      <c r="L15" s="39">
        <v>3118.5</v>
      </c>
      <c r="M15" s="39">
        <v>2230</v>
      </c>
      <c r="N15" s="4">
        <f t="shared" si="1"/>
        <v>1.3984304932735425</v>
      </c>
      <c r="O15" s="2">
        <v>3400.5</v>
      </c>
      <c r="P15" s="103">
        <v>0</v>
      </c>
      <c r="Q15" s="97">
        <v>0</v>
      </c>
      <c r="R15" s="108">
        <v>0</v>
      </c>
      <c r="S15" s="145">
        <v>0</v>
      </c>
      <c r="T15" s="146"/>
      <c r="U15" s="102">
        <f t="shared" si="2"/>
        <v>0</v>
      </c>
    </row>
    <row r="16" spans="1:21" ht="12.75">
      <c r="A16" s="11">
        <v>42417</v>
      </c>
      <c r="B16" s="97">
        <v>1008.7</v>
      </c>
      <c r="C16" s="98">
        <v>58.5</v>
      </c>
      <c r="D16" s="71">
        <v>10.9</v>
      </c>
      <c r="E16" s="71">
        <v>277.3</v>
      </c>
      <c r="F16" s="89">
        <v>2907</v>
      </c>
      <c r="G16" s="71">
        <v>34.6</v>
      </c>
      <c r="H16" s="71">
        <v>20.5</v>
      </c>
      <c r="I16" s="71">
        <v>0</v>
      </c>
      <c r="J16" s="71">
        <v>0</v>
      </c>
      <c r="K16" s="39">
        <f t="shared" si="0"/>
        <v>74.39999999999955</v>
      </c>
      <c r="L16" s="45">
        <v>4391.9</v>
      </c>
      <c r="M16" s="52">
        <v>2490</v>
      </c>
      <c r="N16" s="4">
        <f>L16/M16</f>
        <v>1.7638152610441766</v>
      </c>
      <c r="O16" s="2">
        <v>3400.5</v>
      </c>
      <c r="P16" s="103">
        <v>138.94</v>
      </c>
      <c r="Q16" s="97">
        <v>0</v>
      </c>
      <c r="R16" s="108">
        <v>0</v>
      </c>
      <c r="S16" s="145">
        <v>0</v>
      </c>
      <c r="T16" s="146"/>
      <c r="U16" s="102">
        <f t="shared" si="2"/>
        <v>138.94</v>
      </c>
    </row>
    <row r="17" spans="1:21" ht="12.75">
      <c r="A17" s="11">
        <v>42418</v>
      </c>
      <c r="B17" s="39">
        <v>1762.85</v>
      </c>
      <c r="C17" s="72">
        <v>154.6</v>
      </c>
      <c r="D17" s="3">
        <v>12.3</v>
      </c>
      <c r="E17" s="3">
        <v>314.4</v>
      </c>
      <c r="F17" s="39">
        <v>2112.4</v>
      </c>
      <c r="G17" s="3">
        <v>17.95</v>
      </c>
      <c r="H17" s="3">
        <v>23.7</v>
      </c>
      <c r="I17" s="3">
        <v>0</v>
      </c>
      <c r="J17" s="3">
        <v>36.73</v>
      </c>
      <c r="K17" s="39">
        <f t="shared" si="0"/>
        <v>80.87</v>
      </c>
      <c r="L17" s="39">
        <v>4515.8</v>
      </c>
      <c r="M17" s="52">
        <v>3800</v>
      </c>
      <c r="N17" s="4">
        <f t="shared" si="1"/>
        <v>1.1883684210526315</v>
      </c>
      <c r="O17" s="2">
        <v>3400.5</v>
      </c>
      <c r="P17" s="103">
        <v>20.4</v>
      </c>
      <c r="Q17" s="97">
        <v>0</v>
      </c>
      <c r="R17" s="108">
        <v>0</v>
      </c>
      <c r="S17" s="145">
        <v>0</v>
      </c>
      <c r="T17" s="146"/>
      <c r="U17" s="102">
        <f t="shared" si="2"/>
        <v>20.4</v>
      </c>
    </row>
    <row r="18" spans="1:21" ht="12.75">
      <c r="A18" s="11">
        <v>42419</v>
      </c>
      <c r="B18" s="39">
        <v>2622.8</v>
      </c>
      <c r="C18" s="72">
        <v>49.4</v>
      </c>
      <c r="D18" s="3">
        <v>42.2</v>
      </c>
      <c r="E18" s="3">
        <v>642.6</v>
      </c>
      <c r="F18" s="39">
        <v>1706.2</v>
      </c>
      <c r="G18" s="3">
        <v>53.4</v>
      </c>
      <c r="H18" s="3">
        <v>8</v>
      </c>
      <c r="I18" s="3">
        <v>0</v>
      </c>
      <c r="J18" s="3">
        <v>16.94</v>
      </c>
      <c r="K18" s="39">
        <f t="shared" si="0"/>
        <v>2.4899999999997</v>
      </c>
      <c r="L18" s="39">
        <v>5144.03</v>
      </c>
      <c r="M18" s="39">
        <v>3400</v>
      </c>
      <c r="N18" s="4">
        <f t="shared" si="1"/>
        <v>1.51295</v>
      </c>
      <c r="O18" s="2">
        <v>3400.5</v>
      </c>
      <c r="P18" s="103">
        <v>5</v>
      </c>
      <c r="Q18" s="97">
        <v>0</v>
      </c>
      <c r="R18" s="104">
        <v>0</v>
      </c>
      <c r="S18" s="145">
        <v>0</v>
      </c>
      <c r="T18" s="146"/>
      <c r="U18" s="102">
        <f t="shared" si="2"/>
        <v>5</v>
      </c>
    </row>
    <row r="19" spans="1:21" ht="12.75">
      <c r="A19" s="11">
        <v>42422</v>
      </c>
      <c r="B19" s="39">
        <v>1853.7</v>
      </c>
      <c r="C19" s="72">
        <v>96.6</v>
      </c>
      <c r="D19" s="3">
        <v>9.7</v>
      </c>
      <c r="E19" s="3">
        <v>740.2</v>
      </c>
      <c r="F19" s="39">
        <v>387.1</v>
      </c>
      <c r="G19" s="3">
        <v>25.5</v>
      </c>
      <c r="H19" s="3">
        <v>50.1</v>
      </c>
      <c r="I19" s="3">
        <v>0</v>
      </c>
      <c r="J19" s="3">
        <v>4.3</v>
      </c>
      <c r="K19" s="39">
        <f t="shared" si="0"/>
        <v>7.339999999999894</v>
      </c>
      <c r="L19" s="39">
        <v>3174.54</v>
      </c>
      <c r="M19" s="39">
        <v>5600</v>
      </c>
      <c r="N19" s="4">
        <f>L19/M19</f>
        <v>0.5668821428571429</v>
      </c>
      <c r="O19" s="2">
        <v>3400.5</v>
      </c>
      <c r="P19" s="103">
        <v>0</v>
      </c>
      <c r="Q19" s="97">
        <v>0</v>
      </c>
      <c r="R19" s="104">
        <v>0</v>
      </c>
      <c r="S19" s="145">
        <v>0</v>
      </c>
      <c r="T19" s="146"/>
      <c r="U19" s="102">
        <f t="shared" si="2"/>
        <v>0</v>
      </c>
    </row>
    <row r="20" spans="1:21" ht="12.75">
      <c r="A20" s="11">
        <v>42423</v>
      </c>
      <c r="B20" s="39">
        <v>2157.8</v>
      </c>
      <c r="C20" s="72">
        <v>719.1</v>
      </c>
      <c r="D20" s="3">
        <v>6.1</v>
      </c>
      <c r="E20" s="3">
        <v>478</v>
      </c>
      <c r="F20" s="39">
        <v>64.1</v>
      </c>
      <c r="G20" s="3">
        <v>40.5</v>
      </c>
      <c r="H20" s="3">
        <v>11.6</v>
      </c>
      <c r="I20" s="3">
        <v>0</v>
      </c>
      <c r="J20" s="3">
        <v>0</v>
      </c>
      <c r="K20" s="39">
        <f t="shared" si="0"/>
        <v>3.3999999999996877</v>
      </c>
      <c r="L20" s="39">
        <v>3480.6</v>
      </c>
      <c r="M20" s="39">
        <v>2360</v>
      </c>
      <c r="N20" s="4">
        <f t="shared" si="1"/>
        <v>1.4748305084745763</v>
      </c>
      <c r="O20" s="2">
        <v>3400.5</v>
      </c>
      <c r="P20" s="103">
        <v>2.3</v>
      </c>
      <c r="Q20" s="97">
        <v>0</v>
      </c>
      <c r="R20" s="104">
        <v>0</v>
      </c>
      <c r="S20" s="145">
        <v>0</v>
      </c>
      <c r="T20" s="146"/>
      <c r="U20" s="102">
        <f t="shared" si="2"/>
        <v>2.3</v>
      </c>
    </row>
    <row r="21" spans="1:21" ht="12.75">
      <c r="A21" s="11">
        <v>42424</v>
      </c>
      <c r="B21" s="39"/>
      <c r="C21" s="72"/>
      <c r="D21" s="3"/>
      <c r="E21" s="39"/>
      <c r="F21" s="39"/>
      <c r="G21" s="3"/>
      <c r="H21" s="3"/>
      <c r="I21" s="3"/>
      <c r="J21" s="3"/>
      <c r="K21" s="39">
        <f t="shared" si="0"/>
        <v>0</v>
      </c>
      <c r="L21" s="39"/>
      <c r="M21" s="39">
        <v>1950</v>
      </c>
      <c r="N21" s="4">
        <f t="shared" si="1"/>
        <v>0</v>
      </c>
      <c r="O21" s="2">
        <v>3400.5</v>
      </c>
      <c r="P21" s="109"/>
      <c r="Q21" s="108"/>
      <c r="R21" s="104"/>
      <c r="S21" s="145"/>
      <c r="T21" s="146"/>
      <c r="U21" s="102">
        <f t="shared" si="2"/>
        <v>0</v>
      </c>
    </row>
    <row r="22" spans="1:21" ht="12.75">
      <c r="A22" s="11">
        <v>42425</v>
      </c>
      <c r="B22" s="39"/>
      <c r="C22" s="72"/>
      <c r="D22" s="3"/>
      <c r="E22" s="39"/>
      <c r="F22" s="39"/>
      <c r="G22" s="3"/>
      <c r="H22" s="3"/>
      <c r="I22" s="3"/>
      <c r="J22" s="3"/>
      <c r="K22" s="39">
        <f t="shared" si="0"/>
        <v>0</v>
      </c>
      <c r="L22" s="39"/>
      <c r="M22" s="39">
        <v>1550</v>
      </c>
      <c r="N22" s="4">
        <f t="shared" si="1"/>
        <v>0</v>
      </c>
      <c r="O22" s="2">
        <v>3400.5</v>
      </c>
      <c r="P22" s="109"/>
      <c r="Q22" s="108"/>
      <c r="R22" s="104"/>
      <c r="S22" s="145"/>
      <c r="T22" s="146"/>
      <c r="U22" s="102">
        <f t="shared" si="2"/>
        <v>0</v>
      </c>
    </row>
    <row r="23" spans="1:21" ht="12.75">
      <c r="A23" s="11">
        <v>42426</v>
      </c>
      <c r="B23" s="39"/>
      <c r="C23" s="72"/>
      <c r="D23" s="3"/>
      <c r="E23" s="39"/>
      <c r="F23" s="39"/>
      <c r="G23" s="3"/>
      <c r="H23" s="3"/>
      <c r="I23" s="3"/>
      <c r="J23" s="3"/>
      <c r="K23" s="39">
        <f t="shared" si="0"/>
        <v>0</v>
      </c>
      <c r="L23" s="39"/>
      <c r="M23" s="39">
        <v>2500</v>
      </c>
      <c r="N23" s="4">
        <f t="shared" si="1"/>
        <v>0</v>
      </c>
      <c r="O23" s="2">
        <v>3400.5</v>
      </c>
      <c r="P23" s="109"/>
      <c r="Q23" s="108"/>
      <c r="R23" s="104"/>
      <c r="S23" s="145"/>
      <c r="T23" s="146"/>
      <c r="U23" s="102">
        <f t="shared" si="2"/>
        <v>0</v>
      </c>
    </row>
    <row r="24" spans="1:21" ht="12.75">
      <c r="A24" s="11">
        <v>42429</v>
      </c>
      <c r="B24" s="39"/>
      <c r="C24" s="72"/>
      <c r="D24" s="3"/>
      <c r="E24" s="39"/>
      <c r="F24" s="39"/>
      <c r="G24" s="3"/>
      <c r="H24" s="3"/>
      <c r="I24" s="3"/>
      <c r="J24" s="3"/>
      <c r="K24" s="39">
        <f t="shared" si="0"/>
        <v>0</v>
      </c>
      <c r="L24" s="39"/>
      <c r="M24" s="39">
        <v>6130.3</v>
      </c>
      <c r="N24" s="4">
        <f t="shared" si="1"/>
        <v>0</v>
      </c>
      <c r="O24" s="2">
        <v>3400.5</v>
      </c>
      <c r="P24" s="109"/>
      <c r="Q24" s="108"/>
      <c r="R24" s="104"/>
      <c r="S24" s="145"/>
      <c r="T24" s="146"/>
      <c r="U24" s="102">
        <f t="shared" si="2"/>
        <v>0</v>
      </c>
    </row>
    <row r="25" spans="1:21" ht="13.5" thickBot="1">
      <c r="A25" s="36" t="s">
        <v>29</v>
      </c>
      <c r="B25" s="87">
        <f aca="true" t="shared" si="3" ref="B25:M25">SUM(B4:B24)</f>
        <v>29374.149999999998</v>
      </c>
      <c r="C25" s="87">
        <f t="shared" si="3"/>
        <v>1249.4</v>
      </c>
      <c r="D25" s="87">
        <f t="shared" si="3"/>
        <v>327.29999999999995</v>
      </c>
      <c r="E25" s="87">
        <f t="shared" si="3"/>
        <v>4186.15</v>
      </c>
      <c r="F25" s="87">
        <f>SUM(F4:F24)</f>
        <v>19979.1</v>
      </c>
      <c r="G25" s="87">
        <f t="shared" si="3"/>
        <v>632.75</v>
      </c>
      <c r="H25" s="87">
        <f t="shared" si="3"/>
        <v>449.8</v>
      </c>
      <c r="I25" s="88">
        <f t="shared" si="3"/>
        <v>587.05</v>
      </c>
      <c r="J25" s="88">
        <f t="shared" si="3"/>
        <v>250.77</v>
      </c>
      <c r="K25" s="40">
        <f t="shared" si="3"/>
        <v>772.6199999999989</v>
      </c>
      <c r="L25" s="40">
        <f t="shared" si="3"/>
        <v>57809.090000000004</v>
      </c>
      <c r="M25" s="40">
        <f t="shared" si="3"/>
        <v>65061.3</v>
      </c>
      <c r="N25" s="12">
        <f t="shared" si="1"/>
        <v>0.8885326607368743</v>
      </c>
      <c r="O25" s="2"/>
      <c r="P25" s="110">
        <f>SUM(P4:P24)</f>
        <v>178.29000000000002</v>
      </c>
      <c r="Q25" s="110">
        <f>SUM(Q4:Q24)</f>
        <v>0</v>
      </c>
      <c r="R25" s="110">
        <f>SUM(R4:R24)</f>
        <v>202.89</v>
      </c>
      <c r="S25" s="149">
        <f>SUM(S4:S24)</f>
        <v>1</v>
      </c>
      <c r="T25" s="150"/>
      <c r="U25" s="110">
        <f>P25+Q25+S25+R25+T25</f>
        <v>382.18</v>
      </c>
    </row>
    <row r="26" spans="1:15" ht="12.7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</row>
    <row r="27" spans="1:15" ht="17.25" customHeight="1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32" t="s">
        <v>35</v>
      </c>
      <c r="Q28" s="132"/>
      <c r="R28" s="132"/>
      <c r="S28" s="132"/>
      <c r="T28" s="75"/>
      <c r="U28" s="75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39" t="s">
        <v>30</v>
      </c>
      <c r="Q29" s="139"/>
      <c r="R29" s="139"/>
      <c r="S29" s="139"/>
      <c r="T29" s="75"/>
      <c r="U29" s="75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36">
        <v>42424</v>
      </c>
      <c r="Q30" s="140">
        <v>168.6798</v>
      </c>
      <c r="R30" s="140"/>
      <c r="S30" s="140"/>
      <c r="T30" s="82"/>
      <c r="U30" s="82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37"/>
      <c r="Q31" s="140"/>
      <c r="R31" s="140"/>
      <c r="S31" s="140"/>
      <c r="T31" s="82"/>
      <c r="U31" s="82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55" t="s">
        <v>36</v>
      </c>
      <c r="R32" s="56" t="s">
        <v>41</v>
      </c>
      <c r="S32" s="73">
        <f>'[1]серпень'!$I$83</f>
        <v>0</v>
      </c>
      <c r="T32" s="79"/>
      <c r="U32" s="80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141" t="s">
        <v>48</v>
      </c>
      <c r="R33" s="142"/>
      <c r="S33" s="57">
        <f>'[1]серпень'!$I$82</f>
        <v>0</v>
      </c>
      <c r="T33" s="81"/>
      <c r="U33" s="80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31" t="s">
        <v>42</v>
      </c>
      <c r="R34" s="131"/>
      <c r="S34" s="73">
        <f>'[1]серпень'!$I$81</f>
        <v>0</v>
      </c>
      <c r="T34" s="79"/>
      <c r="U34" s="80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S35" s="81"/>
      <c r="T35" s="81"/>
      <c r="U35" s="80"/>
    </row>
    <row r="36" spans="1:15" ht="12.7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21" ht="1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32" t="s">
        <v>31</v>
      </c>
      <c r="Q38" s="132"/>
      <c r="R38" s="132"/>
      <c r="S38" s="132"/>
      <c r="T38" s="77"/>
      <c r="U38" s="77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35" t="s">
        <v>32</v>
      </c>
      <c r="Q39" s="135"/>
      <c r="R39" s="135"/>
      <c r="S39" s="135"/>
      <c r="T39" s="78"/>
      <c r="U39" s="78"/>
    </row>
    <row r="40" spans="1:21" ht="12.75" customHeight="1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36">
        <v>42424</v>
      </c>
      <c r="Q40" s="169">
        <v>25580.642299999996</v>
      </c>
      <c r="R40" s="170"/>
      <c r="S40" s="171"/>
      <c r="T40" s="76"/>
      <c r="U40" s="76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37"/>
      <c r="Q41" s="172"/>
      <c r="R41" s="173"/>
      <c r="S41" s="174"/>
      <c r="T41" s="76"/>
      <c r="U41" s="76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</sheetData>
  <sheetProtection/>
  <mergeCells count="37">
    <mergeCell ref="Q34:R34"/>
    <mergeCell ref="P38:S38"/>
    <mergeCell ref="P39:S39"/>
    <mergeCell ref="P40:P41"/>
    <mergeCell ref="Q40:S41"/>
    <mergeCell ref="S22:T22"/>
    <mergeCell ref="S23:T23"/>
    <mergeCell ref="S25:T25"/>
    <mergeCell ref="P28:S28"/>
    <mergeCell ref="P29:S29"/>
    <mergeCell ref="P30:P31"/>
    <mergeCell ref="Q30:S31"/>
    <mergeCell ref="Q33:R33"/>
    <mergeCell ref="S17:T17"/>
    <mergeCell ref="S18:T18"/>
    <mergeCell ref="S19:T19"/>
    <mergeCell ref="S20:T20"/>
    <mergeCell ref="S21:T21"/>
    <mergeCell ref="S24:T24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125" defaultRowHeight="12.75"/>
  <cols>
    <col min="1" max="1" width="13.875" style="1" customWidth="1"/>
    <col min="2" max="2" width="9.00390625" style="1" customWidth="1"/>
    <col min="3" max="3" width="8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5" thickBot="1">
      <c r="A27" s="23"/>
      <c r="B27" s="167" t="s">
        <v>71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8"/>
      <c r="M27" s="168"/>
      <c r="N27" s="168"/>
    </row>
    <row r="28" spans="1:16" ht="78.75" customHeight="1">
      <c r="A28" s="163" t="s">
        <v>34</v>
      </c>
      <c r="B28" s="160" t="s">
        <v>46</v>
      </c>
      <c r="C28" s="160"/>
      <c r="D28" s="154" t="s">
        <v>58</v>
      </c>
      <c r="E28" s="165"/>
      <c r="F28" s="166" t="s">
        <v>47</v>
      </c>
      <c r="G28" s="153"/>
      <c r="H28" s="161" t="s">
        <v>57</v>
      </c>
      <c r="I28" s="154"/>
      <c r="J28" s="161"/>
      <c r="K28" s="153"/>
      <c r="L28" s="157" t="s">
        <v>38</v>
      </c>
      <c r="M28" s="158"/>
      <c r="N28" s="159"/>
      <c r="O28" s="151" t="s">
        <v>70</v>
      </c>
      <c r="P28" s="152"/>
    </row>
    <row r="29" spans="1:16" ht="31.5">
      <c r="A29" s="164"/>
      <c r="B29" s="67" t="s">
        <v>63</v>
      </c>
      <c r="C29" s="25" t="s">
        <v>24</v>
      </c>
      <c r="D29" s="67" t="str">
        <f>B29</f>
        <v>план на січень-лютий 2016р.</v>
      </c>
      <c r="E29" s="25" t="str">
        <f>C29</f>
        <v>факт</v>
      </c>
      <c r="F29" s="66" t="str">
        <f>B29</f>
        <v>план на січень-лютий 2016р.</v>
      </c>
      <c r="G29" s="83" t="str">
        <f>C29</f>
        <v>факт</v>
      </c>
      <c r="H29" s="67" t="str">
        <f>B29</f>
        <v>план на січень-лютий 2016р.</v>
      </c>
      <c r="I29" s="25" t="str">
        <f>C29</f>
        <v>факт</v>
      </c>
      <c r="J29" s="66"/>
      <c r="K29" s="83"/>
      <c r="L29" s="63" t="str">
        <f>D29</f>
        <v>план на січень-лютий 2016р.</v>
      </c>
      <c r="M29" s="25" t="str">
        <f>C29</f>
        <v>факт</v>
      </c>
      <c r="N29" s="64" t="s">
        <v>25</v>
      </c>
      <c r="O29" s="153"/>
      <c r="P29" s="154"/>
    </row>
    <row r="30" spans="1:16" ht="23.25" customHeight="1" thickBot="1">
      <c r="A30" s="62">
        <f>лютий!Q40</f>
        <v>25580.642299999996</v>
      </c>
      <c r="B30" s="68">
        <v>1132.4</v>
      </c>
      <c r="C30" s="68">
        <v>201.2</v>
      </c>
      <c r="D30" s="68">
        <v>0</v>
      </c>
      <c r="E30" s="68">
        <v>0.09</v>
      </c>
      <c r="F30" s="68">
        <v>584.85</v>
      </c>
      <c r="G30" s="68">
        <v>485.71</v>
      </c>
      <c r="H30" s="68">
        <v>2</v>
      </c>
      <c r="I30" s="68">
        <v>2</v>
      </c>
      <c r="J30" s="68"/>
      <c r="K30" s="68"/>
      <c r="L30" s="84">
        <v>1719.25</v>
      </c>
      <c r="M30" s="69">
        <v>689</v>
      </c>
      <c r="N30" s="70">
        <v>-1030.25</v>
      </c>
      <c r="O30" s="155">
        <f>лютий!Q30</f>
        <v>168.6798</v>
      </c>
      <c r="P30" s="156"/>
    </row>
    <row r="31" spans="1:16" ht="12.75">
      <c r="A31" s="58"/>
      <c r="B31" s="58"/>
      <c r="C31" s="58"/>
      <c r="D31" s="59"/>
      <c r="E31" s="60"/>
      <c r="F31" s="59"/>
      <c r="G31" s="60"/>
      <c r="H31" s="59"/>
      <c r="I31" s="60"/>
      <c r="J31" s="60"/>
      <c r="K31" s="60"/>
      <c r="L31" s="59"/>
      <c r="M31" s="60"/>
      <c r="N31" s="61"/>
      <c r="O31" s="160"/>
      <c r="P31" s="160"/>
    </row>
    <row r="32" spans="1:16" ht="12.75" hidden="1">
      <c r="A32" s="58"/>
      <c r="B32" s="58"/>
      <c r="C32" s="58"/>
      <c r="D32" s="59"/>
      <c r="E32" s="60"/>
      <c r="F32" s="59"/>
      <c r="G32" s="60"/>
      <c r="H32" s="59"/>
      <c r="I32" s="60"/>
      <c r="J32" s="60"/>
      <c r="K32" s="60"/>
      <c r="L32" s="59"/>
      <c r="M32" s="60"/>
      <c r="N32" s="61"/>
      <c r="O32" s="25" t="s">
        <v>37</v>
      </c>
      <c r="P32" s="74" t="e">
        <f>#REF!</f>
        <v>#REF!</v>
      </c>
    </row>
    <row r="33" spans="1:16" ht="12.75" hidden="1">
      <c r="A33" s="58"/>
      <c r="B33" s="58"/>
      <c r="C33" s="58"/>
      <c r="D33" s="59"/>
      <c r="E33" s="60"/>
      <c r="F33" s="59"/>
      <c r="G33" s="60"/>
      <c r="H33" s="59"/>
      <c r="I33" s="60"/>
      <c r="J33" s="60"/>
      <c r="K33" s="60"/>
      <c r="L33" s="59"/>
      <c r="M33" s="60"/>
      <c r="N33" s="61"/>
      <c r="O33" s="23" t="s">
        <v>39</v>
      </c>
      <c r="P33" s="38" t="e">
        <f>#REF!</f>
        <v>#REF!</v>
      </c>
    </row>
    <row r="34" spans="1:16" ht="12.75" hidden="1">
      <c r="A34" s="58"/>
      <c r="B34" s="58"/>
      <c r="C34" s="58"/>
      <c r="D34" s="59"/>
      <c r="E34" s="60"/>
      <c r="F34" s="59"/>
      <c r="G34" s="60"/>
      <c r="H34" s="59"/>
      <c r="I34" s="60"/>
      <c r="J34" s="60"/>
      <c r="K34" s="60"/>
      <c r="L34" s="59"/>
      <c r="M34" s="60"/>
      <c r="N34" s="61"/>
      <c r="O34" s="25" t="s">
        <v>49</v>
      </c>
      <c r="P34" s="38" t="e">
        <f>#REF!</f>
        <v>#REF!</v>
      </c>
    </row>
    <row r="35" spans="15:16" ht="12.75" hidden="1">
      <c r="O35" s="23"/>
      <c r="P35" s="74"/>
    </row>
    <row r="36" spans="1:12" ht="12.75">
      <c r="A36" s="24"/>
      <c r="B36" s="24"/>
      <c r="C36" s="24"/>
      <c r="D36" s="7"/>
      <c r="E36" s="7"/>
      <c r="F36" s="7"/>
      <c r="G36" s="7"/>
      <c r="H36" s="7"/>
      <c r="I36" s="7"/>
      <c r="J36" s="7"/>
      <c r="K36" s="7"/>
      <c r="L36" s="7"/>
    </row>
    <row r="37" spans="1:12" ht="12.75">
      <c r="A37" s="24"/>
      <c r="B37" s="24"/>
      <c r="C37" s="24"/>
      <c r="D37" s="7"/>
      <c r="E37" s="7"/>
      <c r="F37" s="7"/>
      <c r="G37" s="7"/>
      <c r="H37" s="7"/>
      <c r="I37" s="7"/>
      <c r="J37" s="7"/>
      <c r="K37" s="7"/>
      <c r="L37" s="7"/>
    </row>
    <row r="38" spans="1:12" ht="12.75">
      <c r="A38" s="24"/>
      <c r="B38" s="24"/>
      <c r="C38" s="24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24"/>
      <c r="B39" s="24"/>
      <c r="C39" s="24"/>
      <c r="D39" s="7"/>
      <c r="E39" s="7"/>
      <c r="F39" s="7"/>
      <c r="G39" s="7"/>
      <c r="H39" s="7"/>
      <c r="I39" s="7"/>
      <c r="J39" s="7"/>
      <c r="K39" s="7"/>
      <c r="L39" s="7"/>
    </row>
    <row r="40" spans="1:12" ht="12.75">
      <c r="A40" s="24"/>
      <c r="B40" s="24"/>
      <c r="C40" s="24"/>
      <c r="D40" s="7"/>
      <c r="E40" s="7"/>
      <c r="F40" s="7"/>
      <c r="G40" s="7"/>
      <c r="H40" s="7"/>
      <c r="I40" s="7"/>
      <c r="J40" s="7"/>
      <c r="K40" s="7"/>
      <c r="L40" s="7"/>
    </row>
    <row r="41" spans="1:3" ht="12.75">
      <c r="A41" s="22"/>
      <c r="B41" s="22"/>
      <c r="C41" s="22"/>
    </row>
    <row r="42" spans="1:3" ht="12.75">
      <c r="A42" s="22"/>
      <c r="B42" s="22"/>
      <c r="C42" s="22"/>
    </row>
    <row r="45" ht="24.75" customHeight="1"/>
    <row r="47" spans="1:16" ht="12.75">
      <c r="A47" s="5" t="s">
        <v>8</v>
      </c>
      <c r="B47" s="14">
        <v>60590.265</v>
      </c>
      <c r="C47" s="37">
        <v>59587.46</v>
      </c>
      <c r="F47" s="1" t="s">
        <v>23</v>
      </c>
      <c r="G47" s="7"/>
      <c r="H47" s="162"/>
      <c r="I47" s="7"/>
      <c r="J47" s="7"/>
      <c r="K47" s="7"/>
      <c r="L47" s="7"/>
      <c r="M47" s="7"/>
      <c r="N47" s="7"/>
      <c r="O47" s="7"/>
      <c r="P47" s="7"/>
    </row>
    <row r="48" spans="1:16" ht="12.75">
      <c r="A48" s="5" t="s">
        <v>2</v>
      </c>
      <c r="B48" s="14">
        <v>20002.82</v>
      </c>
      <c r="C48" s="15">
        <v>12878.98</v>
      </c>
      <c r="G48" s="7"/>
      <c r="H48" s="162"/>
      <c r="I48" s="7"/>
      <c r="J48" s="7"/>
      <c r="K48" s="7"/>
      <c r="L48" s="7"/>
      <c r="M48" s="7"/>
      <c r="N48" s="7"/>
      <c r="O48" s="7"/>
      <c r="P48" s="7"/>
    </row>
    <row r="49" spans="1:16" ht="12.75">
      <c r="A49" s="5" t="s">
        <v>3</v>
      </c>
      <c r="B49" s="14">
        <v>26545.24</v>
      </c>
      <c r="C49" s="14">
        <v>32874.55</v>
      </c>
      <c r="G49" s="7"/>
      <c r="H49" s="8"/>
      <c r="I49" s="7"/>
      <c r="J49" s="7"/>
      <c r="K49" s="7"/>
      <c r="L49" s="7"/>
      <c r="M49" s="7"/>
      <c r="N49" s="7"/>
      <c r="O49" s="7"/>
      <c r="P49" s="7"/>
    </row>
    <row r="50" spans="1:16" ht="25.5">
      <c r="A50" s="5" t="s">
        <v>43</v>
      </c>
      <c r="B50" s="14">
        <v>3291.6</v>
      </c>
      <c r="C50" s="14">
        <v>3376.9</v>
      </c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26.25" customHeight="1">
      <c r="A51" s="5" t="s">
        <v>44</v>
      </c>
      <c r="B51" s="14">
        <v>12060.4</v>
      </c>
      <c r="C51" s="14">
        <v>6809.74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25.5">
      <c r="A52" s="5" t="s">
        <v>4</v>
      </c>
      <c r="B52" s="14">
        <v>1339.015</v>
      </c>
      <c r="C52" s="14">
        <v>1303.31</v>
      </c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25.5">
      <c r="A53" s="5" t="s">
        <v>5</v>
      </c>
      <c r="B53" s="14">
        <v>600</v>
      </c>
      <c r="C53" s="14">
        <v>450.3</v>
      </c>
      <c r="F53" s="6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2.75">
      <c r="A54" s="5" t="s">
        <v>6</v>
      </c>
      <c r="B54" s="14">
        <v>3221.4559999999883</v>
      </c>
      <c r="C54" s="14">
        <v>3140.39</v>
      </c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2.75">
      <c r="A55" s="1" t="s">
        <v>9</v>
      </c>
      <c r="B55" s="10">
        <v>127650.79599999999</v>
      </c>
      <c r="C55" s="10">
        <v>120421.63</v>
      </c>
      <c r="G55" s="7"/>
      <c r="H55" s="7"/>
      <c r="I55" s="7"/>
      <c r="J55" s="7"/>
      <c r="K55" s="7"/>
      <c r="L55" s="7"/>
      <c r="M55" s="7"/>
      <c r="N55" s="7"/>
      <c r="O55" s="7"/>
      <c r="P55" s="7"/>
    </row>
  </sheetData>
  <sheetProtection/>
  <mergeCells count="12"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  <mergeCell ref="O31:P31"/>
    <mergeCell ref="J28:K28"/>
    <mergeCell ref="H47:H4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3" sqref="D23"/>
    </sheetView>
  </sheetViews>
  <sheetFormatPr defaultColWidth="9.00390625" defaultRowHeight="12.75"/>
  <cols>
    <col min="1" max="1" width="27.50390625" style="0" customWidth="1"/>
    <col min="2" max="4" width="9.125" style="18" customWidth="1"/>
    <col min="5" max="6" width="8.25390625" style="18" customWidth="1"/>
    <col min="7" max="13" width="9.125" style="18" customWidth="1"/>
    <col min="14" max="14" width="13.50390625" style="18" customWidth="1"/>
  </cols>
  <sheetData>
    <row r="2" ht="17.25">
      <c r="B2" s="17" t="s">
        <v>53</v>
      </c>
    </row>
    <row r="3" spans="2:7" ht="17.25">
      <c r="B3" s="17"/>
      <c r="G3" s="18" t="s">
        <v>54</v>
      </c>
    </row>
    <row r="4" ht="17.25">
      <c r="B4" s="17"/>
    </row>
    <row r="5" spans="1:14" ht="15">
      <c r="A5" s="9"/>
      <c r="B5" s="19" t="s">
        <v>13</v>
      </c>
      <c r="C5" s="19" t="s">
        <v>14</v>
      </c>
      <c r="D5" s="19" t="s">
        <v>10</v>
      </c>
      <c r="E5" s="19" t="s">
        <v>15</v>
      </c>
      <c r="F5" s="19" t="s">
        <v>16</v>
      </c>
      <c r="G5" s="19" t="s">
        <v>17</v>
      </c>
      <c r="H5" s="19" t="s">
        <v>18</v>
      </c>
      <c r="I5" s="19" t="s">
        <v>19</v>
      </c>
      <c r="J5" s="19" t="s">
        <v>20</v>
      </c>
      <c r="K5" s="19" t="s">
        <v>21</v>
      </c>
      <c r="L5" s="19" t="s">
        <v>11</v>
      </c>
      <c r="M5" s="19" t="s">
        <v>12</v>
      </c>
      <c r="N5" s="20" t="s">
        <v>22</v>
      </c>
    </row>
    <row r="6" spans="1:14" ht="25.5">
      <c r="A6" s="96" t="s">
        <v>66</v>
      </c>
      <c r="B6" s="13">
        <v>62589.535</v>
      </c>
      <c r="C6" s="13">
        <v>65061.267</v>
      </c>
      <c r="D6" s="13">
        <v>62573.7</v>
      </c>
      <c r="E6" s="13">
        <v>75098.8</v>
      </c>
      <c r="F6" s="13">
        <v>69325.1</v>
      </c>
      <c r="G6" s="13">
        <v>71492.6</v>
      </c>
      <c r="H6" s="13">
        <v>82950.8</v>
      </c>
      <c r="I6" s="13">
        <v>79994.8</v>
      </c>
      <c r="J6" s="13">
        <v>68961.132</v>
      </c>
      <c r="K6" s="13">
        <v>80078.416</v>
      </c>
      <c r="L6" s="13">
        <v>80078.207</v>
      </c>
      <c r="M6" s="13">
        <v>85696.243</v>
      </c>
      <c r="N6" s="53">
        <f>SUM(B6:M6)</f>
        <v>883900.5999999999</v>
      </c>
    </row>
    <row r="7" spans="1:14" ht="25.5">
      <c r="A7" s="16" t="s">
        <v>72</v>
      </c>
      <c r="B7" s="21">
        <f aca="true" t="shared" si="0" ref="B7:M7">SUM(B8:B15)</f>
        <v>0</v>
      </c>
      <c r="C7" s="21">
        <f t="shared" si="0"/>
        <v>0</v>
      </c>
      <c r="D7" s="21">
        <f t="shared" si="0"/>
        <v>0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53">
        <f>SUM(B8:M15)</f>
        <v>0</v>
      </c>
    </row>
    <row r="8" spans="1:14" ht="14.25" customHeight="1" hidden="1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>
        <f aca="true" t="shared" si="1" ref="N8:N16">SUM(B8:M8)</f>
        <v>0</v>
      </c>
    </row>
    <row r="9" spans="1:14" ht="12.75" hidden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5">
        <f t="shared" si="1"/>
        <v>0</v>
      </c>
    </row>
    <row r="10" spans="1:14" ht="12.75" hidden="1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>
        <f t="shared" si="1"/>
        <v>0</v>
      </c>
    </row>
    <row r="11" spans="1:14" ht="12.75" hidden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>
        <f t="shared" si="1"/>
        <v>0</v>
      </c>
    </row>
    <row r="12" spans="1:14" ht="12.75" hidden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>
        <f t="shared" si="1"/>
        <v>0</v>
      </c>
    </row>
    <row r="13" spans="1:14" ht="12.75" hidden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>
        <f t="shared" si="1"/>
        <v>0</v>
      </c>
    </row>
    <row r="14" spans="1:14" ht="12.75" hidden="1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>
        <f t="shared" si="1"/>
        <v>0</v>
      </c>
    </row>
    <row r="15" spans="1:14" ht="12.75" hidden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>
        <f t="shared" si="1"/>
        <v>0</v>
      </c>
    </row>
    <row r="16" spans="1:15" ht="13.5" thickBot="1">
      <c r="A16" s="85" t="s">
        <v>65</v>
      </c>
      <c r="B16" s="51">
        <f>B7+B6</f>
        <v>62589.535</v>
      </c>
      <c r="C16" s="51">
        <f aca="true" t="shared" si="2" ref="C16:M16">C7+C6</f>
        <v>65061.267</v>
      </c>
      <c r="D16" s="51">
        <f t="shared" si="2"/>
        <v>62573.7</v>
      </c>
      <c r="E16" s="51">
        <f t="shared" si="2"/>
        <v>75098.8</v>
      </c>
      <c r="F16" s="51">
        <f t="shared" si="2"/>
        <v>69325.1</v>
      </c>
      <c r="G16" s="51">
        <f t="shared" si="2"/>
        <v>71492.6</v>
      </c>
      <c r="H16" s="51">
        <f t="shared" si="2"/>
        <v>82950.8</v>
      </c>
      <c r="I16" s="51">
        <f t="shared" si="2"/>
        <v>79994.8</v>
      </c>
      <c r="J16" s="51">
        <f t="shared" si="2"/>
        <v>68961.132</v>
      </c>
      <c r="K16" s="51">
        <f t="shared" si="2"/>
        <v>80078.416</v>
      </c>
      <c r="L16" s="51">
        <f t="shared" si="2"/>
        <v>80078.207</v>
      </c>
      <c r="M16" s="51">
        <f t="shared" si="2"/>
        <v>85696.243</v>
      </c>
      <c r="N16" s="54">
        <f t="shared" si="1"/>
        <v>883900.5999999999</v>
      </c>
      <c r="O16" s="18"/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2016-02-24T08:09:29Z</cp:lastPrinted>
  <dcterms:created xsi:type="dcterms:W3CDTF">2006-11-30T08:16:02Z</dcterms:created>
  <dcterms:modified xsi:type="dcterms:W3CDTF">2016-02-24T08:11:48Z</dcterms:modified>
  <cp:category/>
  <cp:version/>
  <cp:contentType/>
  <cp:contentStatus/>
</cp:coreProperties>
</file>